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MAY 2023  " sheetId="1" r:id="rId1"/>
  </sheets>
  <definedNames>
    <definedName name="_xlnm.Print_Titles" localSheetId="0">'MAY 2023  '!$1:$2</definedName>
  </definedNames>
  <calcPr fullCalcOnLoad="1"/>
</workbook>
</file>

<file path=xl/sharedStrings.xml><?xml version="1.0" encoding="utf-8"?>
<sst xmlns="http://schemas.openxmlformats.org/spreadsheetml/2006/main" count="142" uniqueCount="112">
  <si>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</si>
  <si>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</si>
  <si>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</si>
  <si>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</si>
  <si>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</si>
  <si>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</si>
  <si>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</si>
  <si>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</si>
  <si>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</si>
  <si>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</si>
  <si>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</si>
  <si>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</si>
  <si>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</si>
  <si>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</si>
  <si>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</si>
  <si>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</si>
  <si>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</si>
  <si>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</si>
  <si>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</si>
  <si>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</si>
  <si>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</si>
  <si>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</si>
  <si>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</si>
  <si>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</si>
  <si>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</si>
  <si>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</si>
  <si>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</si>
  <si>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</si>
  <si>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</si>
  <si>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</si>
  <si>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</si>
  <si>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</si>
  <si>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</si>
  <si>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</si>
  <si>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</si>
  <si>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</si>
  <si>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</si>
  <si>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</si>
  <si>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Association Annual Subscription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</si>
  <si>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</si>
  <si>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</si>
  <si>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</si>
  <si>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</si>
  <si>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</si>
  <si>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</si>
  <si>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</si>
  <si>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</si>
  <si>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</si>
  <si>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</si>
  <si>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</si>
  <si>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</si>
  <si>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</si>
  <si>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</si>
  <si>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</si>
  <si>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</si>
  <si>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</si>
  <si>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</si>
  <si>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Kamta Prasad</t>
  </si>
  <si>
    <t>P.G.T</t>
  </si>
  <si>
    <t>Meenaxi</t>
  </si>
  <si>
    <t>Anshu Tyagi</t>
  </si>
  <si>
    <t>Vikas Bindu Bhaskar</t>
  </si>
  <si>
    <t>Sonia Jain</t>
  </si>
  <si>
    <t>Vikas Chawla</t>
  </si>
  <si>
    <t>Adesh Kumar</t>
  </si>
  <si>
    <t>Dr. Vijendra Singh Gurjar</t>
  </si>
  <si>
    <t>Veenu Manocha</t>
  </si>
  <si>
    <t>Amit Kumar Gangwar</t>
  </si>
  <si>
    <t>Ashish Kumar Meena</t>
  </si>
  <si>
    <t>T.G.T</t>
  </si>
  <si>
    <t>Monika Chandel</t>
  </si>
  <si>
    <t>Rupam Bhatnagar</t>
  </si>
  <si>
    <t>Sonia Bharti</t>
  </si>
  <si>
    <t>Gulashan Sharma</t>
  </si>
  <si>
    <t>Vinita Bhamra</t>
  </si>
  <si>
    <t>Priyanka Sharma</t>
  </si>
  <si>
    <t>Ritu Bhadana</t>
  </si>
  <si>
    <t>Manisha Kumari</t>
  </si>
  <si>
    <t>Abhivyanjana Singh</t>
  </si>
  <si>
    <t>TGT(PET)</t>
  </si>
  <si>
    <t>Lokman Singh</t>
  </si>
  <si>
    <t>TGT (WET)</t>
  </si>
  <si>
    <t>Manju Lata</t>
  </si>
  <si>
    <t>Librarian</t>
  </si>
  <si>
    <t>Prabhawati</t>
  </si>
  <si>
    <t>Drawing Tr.</t>
  </si>
  <si>
    <t>Anita Nama</t>
  </si>
  <si>
    <t>Music Tr.</t>
  </si>
  <si>
    <t>Kalpana Pandey</t>
  </si>
  <si>
    <t>HM</t>
  </si>
  <si>
    <t>PRT</t>
  </si>
  <si>
    <t>Devanshi Bhagat</t>
  </si>
  <si>
    <t>Pooja Tripathi</t>
  </si>
  <si>
    <t>Meena Kumari</t>
  </si>
  <si>
    <t>Priyanka</t>
  </si>
  <si>
    <t xml:space="preserve">Mamta Yadav </t>
  </si>
  <si>
    <t>Ankit</t>
  </si>
  <si>
    <t>Lalita Sheelvant</t>
  </si>
  <si>
    <t>Laxmi Yadav</t>
  </si>
  <si>
    <t>Anju</t>
  </si>
  <si>
    <t>Gajraj Singh Rawal</t>
  </si>
  <si>
    <t>SSA</t>
  </si>
  <si>
    <t>Sub Staff</t>
  </si>
  <si>
    <t>Sonia Sonia</t>
  </si>
  <si>
    <t>Grand Total  Teaching and Non - Teaching Staff</t>
  </si>
  <si>
    <t>Sita Mehra</t>
  </si>
  <si>
    <t>JSA</t>
  </si>
  <si>
    <t xml:space="preserve">दिंनाक 24.04.23,   (01 दिन) अर्ध वेतन अवकाश </t>
  </si>
  <si>
    <t xml:space="preserve">मई 2023 में गलत काटे गए 01 दिन के अर्ध वेतन अवकाश का भुगतान </t>
  </si>
  <si>
    <t>बिजली पानी का बिल मई 2023</t>
  </si>
  <si>
    <t>सेवानिवृति सितम्बर 2023</t>
  </si>
  <si>
    <t>KENDRIYA VIDYALAYA PRAGATI VIHAR Ist SHIFT 
PAY BILL FOR THE MONTH OF JUNE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</si>
</sst>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Rs.-4009]\ * #,##0_ ;_ [$Rs.-4009]\ * \-#,##0_ ;_ [$Rs.-4009]\ * &quot;-&quot;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.5"/>
      <color indexed="8"/>
      <name val="Arial"/>
      <family val="2"/>
    </font>
    <font>
      <b/>
      <sz val="11"/>
      <color indexed="63"/>
      <name val="Arial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11.5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Arial"/>
      <family val="2"/>
    </font>
    <font>
      <b/>
      <sz val="11"/>
      <color rgb="FF222222"/>
      <name val="Arial"/>
      <family val="2"/>
    </font>
    <font>
      <b/>
      <sz val="16"/>
      <color theme="1"/>
      <name val="Calibri"/>
      <family val="2"/>
    </font>
    <font>
      <sz val="11.5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justify" textRotation="90" wrapText="1"/>
    </xf>
    <xf numFmtId="0" fontId="2" fillId="0" borderId="10" xfId="0" applyFont="1" applyFill="1" applyBorder="1" applyAlignment="1" applyProtection="1">
      <alignment vertical="justify" textRotation="90" wrapText="1"/>
      <protection locked="0"/>
    </xf>
    <xf numFmtId="0" fontId="7" fillId="0" borderId="10" xfId="0" applyFont="1" applyFill="1" applyBorder="1" applyAlignment="1">
      <alignment vertical="top" textRotation="90" wrapText="1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1" fillId="0" borderId="13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9" fillId="0" borderId="14" xfId="0" applyFont="1" applyFill="1" applyBorder="1" applyAlignment="1">
      <alignment vertical="top"/>
    </xf>
    <xf numFmtId="0" fontId="64" fillId="0" borderId="15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14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62" fillId="0" borderId="18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1" fontId="64" fillId="0" borderId="0" xfId="0" applyNumberFormat="1" applyFont="1" applyFill="1" applyBorder="1" applyAlignment="1">
      <alignment vertical="center"/>
    </xf>
    <xf numFmtId="0" fontId="64" fillId="0" borderId="17" xfId="0" applyFont="1" applyFill="1" applyBorder="1" applyAlignment="1">
      <alignment/>
    </xf>
    <xf numFmtId="0" fontId="64" fillId="0" borderId="19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1" fontId="62" fillId="0" borderId="21" xfId="0" applyNumberFormat="1" applyFont="1" applyFill="1" applyBorder="1" applyAlignment="1">
      <alignment horizontal="left" vertical="center"/>
    </xf>
    <xf numFmtId="1" fontId="62" fillId="0" borderId="13" xfId="0" applyNumberFormat="1" applyFont="1" applyFill="1" applyBorder="1" applyAlignment="1">
      <alignment horizontal="left" vertical="center"/>
    </xf>
    <xf numFmtId="1" fontId="62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1" fontId="42" fillId="0" borderId="0" xfId="56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" fontId="62" fillId="0" borderId="17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left" vertical="center"/>
    </xf>
    <xf numFmtId="1" fontId="62" fillId="0" borderId="18" xfId="0" applyNumberFormat="1" applyFont="1" applyFill="1" applyBorder="1" applyAlignment="1">
      <alignment horizontal="left" vertical="center"/>
    </xf>
    <xf numFmtId="1" fontId="62" fillId="0" borderId="19" xfId="0" applyNumberFormat="1" applyFont="1" applyFill="1" applyBorder="1" applyAlignment="1">
      <alignment horizontal="center" vertical="center"/>
    </xf>
    <xf numFmtId="1" fontId="62" fillId="0" borderId="22" xfId="0" applyNumberFormat="1" applyFont="1" applyFill="1" applyBorder="1" applyAlignment="1">
      <alignment horizontal="center" vertical="center"/>
    </xf>
    <xf numFmtId="1" fontId="62" fillId="0" borderId="22" xfId="0" applyNumberFormat="1" applyFont="1" applyFill="1" applyBorder="1" applyAlignment="1">
      <alignment horizontal="left" vertical="center"/>
    </xf>
    <xf numFmtId="1" fontId="62" fillId="0" borderId="20" xfId="0" applyNumberFormat="1" applyFont="1" applyFill="1" applyBorder="1" applyAlignment="1">
      <alignment horizontal="left" vertical="center"/>
    </xf>
    <xf numFmtId="1" fontId="62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" fontId="62" fillId="0" borderId="23" xfId="0" applyNumberFormat="1" applyFont="1" applyFill="1" applyBorder="1" applyAlignment="1">
      <alignment horizontal="left" vertical="center"/>
    </xf>
    <xf numFmtId="1" fontId="62" fillId="0" borderId="21" xfId="0" applyNumberFormat="1" applyFont="1" applyFill="1" applyBorder="1" applyAlignment="1">
      <alignment horizontal="left" vertical="center"/>
    </xf>
    <xf numFmtId="1" fontId="62" fillId="0" borderId="1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wrapText="1"/>
    </xf>
    <xf numFmtId="0" fontId="8" fillId="0" borderId="23" xfId="0" applyFont="1" applyFill="1" applyBorder="1" applyAlignment="1">
      <alignment horizontal="center" vertical="center" textRotation="91" wrapText="1"/>
    </xf>
    <xf numFmtId="0" fontId="8" fillId="0" borderId="21" xfId="0" applyFont="1" applyFill="1" applyBorder="1" applyAlignment="1">
      <alignment horizontal="center" vertical="center" textRotation="91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/>
    </xf>
    <xf numFmtId="0" fontId="67" fillId="0" borderId="25" xfId="0" applyFont="1" applyFill="1" applyBorder="1" applyAlignment="1">
      <alignment horizontal="center" wrapText="1"/>
    </xf>
    <xf numFmtId="0" fontId="67" fillId="0" borderId="25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3"/>
  <sheetViews>
    <sheetView tabSelected="1" zoomScale="85" zoomScaleNormal="85" zoomScalePageLayoutView="0" workbookViewId="0" topLeftCell="A1">
      <pane xSplit="4" ySplit="2" topLeftCell="Z33" activePane="bottomRight" state="frozen"/>
      <selection pane="topLeft" activeCell="T9" activeCellId="3" sqref="A1:Z12 AB13 Y12 T9"/>
      <selection pane="topRight" activeCell="T9" activeCellId="3" sqref="A1:Z12 AB13 Y12 T9"/>
      <selection pane="bottomLeft" activeCell="T9" activeCellId="3" sqref="A1:Z12 AB13 Y12 T9"/>
      <selection pane="bottomRight" activeCell="AF37" sqref="AF37:AG37"/>
    </sheetView>
  </sheetViews>
  <sheetFormatPr defaultColWidth="9.140625" defaultRowHeight="15"/>
  <cols>
    <col min="1" max="1" width="5.140625" style="1" customWidth="1"/>
    <col min="2" max="2" width="9.140625" style="42" customWidth="1"/>
    <col min="3" max="3" width="19.140625" style="43" customWidth="1"/>
    <col min="4" max="4" width="10.8515625" style="42" customWidth="1"/>
    <col min="5" max="5" width="6.140625" style="1" customWidth="1"/>
    <col min="6" max="6" width="6.00390625" style="1" customWidth="1"/>
    <col min="7" max="7" width="4.421875" style="1" customWidth="1"/>
    <col min="8" max="8" width="5.00390625" style="1" customWidth="1"/>
    <col min="9" max="9" width="11.7109375" style="1" customWidth="1"/>
    <col min="10" max="10" width="9.140625" style="1" customWidth="1"/>
    <col min="11" max="11" width="10.8515625" style="1" customWidth="1"/>
    <col min="12" max="12" width="11.57421875" style="1" customWidth="1"/>
    <col min="13" max="13" width="15.8515625" style="1" customWidth="1"/>
    <col min="14" max="17" width="12.421875" style="1" customWidth="1"/>
    <col min="18" max="24" width="9.140625" style="1" customWidth="1"/>
    <col min="25" max="26" width="10.421875" style="1" customWidth="1"/>
    <col min="27" max="28" width="9.140625" style="1" customWidth="1"/>
    <col min="29" max="29" width="12.00390625" style="1" customWidth="1"/>
    <col min="30" max="30" width="11.7109375" style="1" customWidth="1"/>
    <col min="31" max="33" width="9.140625" style="1" customWidth="1"/>
    <col min="34" max="34" width="10.57421875" style="1" customWidth="1"/>
    <col min="35" max="35" width="11.8515625" style="1" customWidth="1"/>
    <col min="36" max="38" width="12.57421875" style="1" customWidth="1"/>
    <col min="39" max="40" width="9.140625" style="1" customWidth="1"/>
    <col min="41" max="41" width="8.421875" style="1" customWidth="1"/>
    <col min="42" max="42" width="5.7109375" style="1" customWidth="1"/>
    <col min="43" max="43" width="10.7109375" style="1" customWidth="1"/>
    <col min="44" max="44" width="9.8515625" style="1" bestFit="1" customWidth="1"/>
    <col min="45" max="46" width="9.140625" style="1" customWidth="1"/>
    <col min="47" max="47" width="7.8515625" style="1" customWidth="1"/>
    <col min="48" max="48" width="9.8515625" style="1" customWidth="1"/>
    <col min="49" max="50" width="9.140625" style="1" customWidth="1"/>
    <col min="51" max="51" width="4.8515625" style="1" customWidth="1"/>
    <col min="52" max="52" width="9.421875" style="1" bestFit="1" customWidth="1"/>
    <col min="53" max="53" width="9.140625" style="1" customWidth="1"/>
    <col min="54" max="57" width="14.00390625" style="1" customWidth="1"/>
    <col min="58" max="58" width="9.140625" style="1" customWidth="1"/>
    <col min="59" max="59" width="9.8515625" style="1" customWidth="1"/>
    <col min="60" max="60" width="12.28125" style="1" customWidth="1"/>
    <col min="61" max="61" width="12.421875" style="1" customWidth="1"/>
    <col min="62" max="62" width="24.8515625" style="63" customWidth="1"/>
    <col min="63" max="16384" width="9.140625" style="1" customWidth="1"/>
  </cols>
  <sheetData>
    <row r="1" spans="1:62" ht="46.5" customHeight="1">
      <c r="A1" s="99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</row>
    <row r="2" spans="1:62" s="12" customFormat="1" ht="152.25" customHeigh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2" t="s">
        <v>7</v>
      </c>
      <c r="I2" s="6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6" t="s">
        <v>15</v>
      </c>
      <c r="Q2" s="6" t="s">
        <v>16</v>
      </c>
      <c r="R2" s="6" t="s">
        <v>17</v>
      </c>
      <c r="S2" s="8" t="s">
        <v>18</v>
      </c>
      <c r="T2" s="6" t="s">
        <v>19</v>
      </c>
      <c r="U2" s="8" t="s">
        <v>20</v>
      </c>
      <c r="V2" s="6" t="s">
        <v>21</v>
      </c>
      <c r="W2" s="6" t="s">
        <v>22</v>
      </c>
      <c r="X2" s="6" t="s">
        <v>23</v>
      </c>
      <c r="Y2" s="8" t="s">
        <v>24</v>
      </c>
      <c r="Z2" s="6" t="s">
        <v>25</v>
      </c>
      <c r="AA2" s="8" t="s">
        <v>26</v>
      </c>
      <c r="AB2" s="6" t="s">
        <v>27</v>
      </c>
      <c r="AC2" s="8" t="s">
        <v>28</v>
      </c>
      <c r="AD2" s="2" t="s">
        <v>29</v>
      </c>
      <c r="AE2" s="2" t="s">
        <v>30</v>
      </c>
      <c r="AF2" s="6" t="s">
        <v>31</v>
      </c>
      <c r="AG2" s="6" t="s">
        <v>32</v>
      </c>
      <c r="AH2" s="8" t="s">
        <v>33</v>
      </c>
      <c r="AI2" s="8" t="s">
        <v>14</v>
      </c>
      <c r="AJ2" s="2" t="s">
        <v>34</v>
      </c>
      <c r="AK2" s="8" t="s">
        <v>35</v>
      </c>
      <c r="AL2" s="9" t="s">
        <v>36</v>
      </c>
      <c r="AM2" s="2" t="s">
        <v>37</v>
      </c>
      <c r="AN2" s="9" t="s">
        <v>36</v>
      </c>
      <c r="AO2" s="10" t="s">
        <v>38</v>
      </c>
      <c r="AP2" s="9" t="s">
        <v>39</v>
      </c>
      <c r="AQ2" s="2" t="s">
        <v>40</v>
      </c>
      <c r="AR2" s="2" t="s">
        <v>41</v>
      </c>
      <c r="AS2" s="2" t="s">
        <v>42</v>
      </c>
      <c r="AT2" s="2" t="s">
        <v>43</v>
      </c>
      <c r="AU2" s="2" t="s">
        <v>44</v>
      </c>
      <c r="AV2" s="2" t="s">
        <v>45</v>
      </c>
      <c r="AW2" s="9" t="s">
        <v>36</v>
      </c>
      <c r="AX2" s="8" t="s">
        <v>46</v>
      </c>
      <c r="AY2" s="9" t="s">
        <v>36</v>
      </c>
      <c r="AZ2" s="9" t="s">
        <v>47</v>
      </c>
      <c r="BA2" s="6" t="s">
        <v>25</v>
      </c>
      <c r="BB2" s="11" t="s">
        <v>48</v>
      </c>
      <c r="BC2" s="2" t="s">
        <v>49</v>
      </c>
      <c r="BD2" s="2" t="s">
        <v>50</v>
      </c>
      <c r="BE2" s="2" t="s">
        <v>51</v>
      </c>
      <c r="BF2" s="2" t="s">
        <v>52</v>
      </c>
      <c r="BG2" s="6" t="s">
        <v>53</v>
      </c>
      <c r="BH2" s="8" t="s">
        <v>54</v>
      </c>
      <c r="BI2" s="8" t="s">
        <v>55</v>
      </c>
      <c r="BJ2" s="2" t="s">
        <v>56</v>
      </c>
    </row>
    <row r="3" spans="1:62" ht="34.5" customHeight="1">
      <c r="A3" s="13">
        <v>1</v>
      </c>
      <c r="B3" s="5">
        <v>25071</v>
      </c>
      <c r="C3" s="4" t="s">
        <v>57</v>
      </c>
      <c r="D3" s="5" t="s">
        <v>58</v>
      </c>
      <c r="E3" s="14">
        <v>8</v>
      </c>
      <c r="F3" s="14">
        <v>1</v>
      </c>
      <c r="G3" s="14">
        <v>1</v>
      </c>
      <c r="H3" s="14">
        <v>31</v>
      </c>
      <c r="I3" s="15">
        <v>83600</v>
      </c>
      <c r="J3" s="14">
        <v>0</v>
      </c>
      <c r="K3" s="16">
        <f>INT((I3)*0.42+0.5)</f>
        <v>35112</v>
      </c>
      <c r="L3" s="17">
        <v>3600</v>
      </c>
      <c r="M3" s="17">
        <f>INT(0.42*L3+0.5)</f>
        <v>1512</v>
      </c>
      <c r="N3" s="17">
        <f aca="true" t="shared" si="0" ref="N3:N12">ROUND((I3+J3)*0.27,0)</f>
        <v>22572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9">
        <f aca="true" t="shared" si="1" ref="AC3:AC38">SUM(I3:AB3)</f>
        <v>146396</v>
      </c>
      <c r="AD3" s="17">
        <v>27000</v>
      </c>
      <c r="AE3" s="18">
        <v>0</v>
      </c>
      <c r="AF3" s="18">
        <v>0</v>
      </c>
      <c r="AG3" s="18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30000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60</v>
      </c>
      <c r="BA3" s="18">
        <f>Z3</f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8">
        <f aca="true" t="shared" si="2" ref="BH3:BH32">ROUND(SUM(AD3:BG3),0)</f>
        <v>57060</v>
      </c>
      <c r="BI3" s="19">
        <f aca="true" t="shared" si="3" ref="BI3:BI39">SUM(AC3-BH3)</f>
        <v>89336</v>
      </c>
      <c r="BJ3" s="20"/>
    </row>
    <row r="4" spans="1:62" ht="39" customHeight="1">
      <c r="A4" s="13">
        <v>2</v>
      </c>
      <c r="B4" s="5">
        <v>49293</v>
      </c>
      <c r="C4" s="4" t="s">
        <v>59</v>
      </c>
      <c r="D4" s="5" t="s">
        <v>58</v>
      </c>
      <c r="E4" s="14">
        <v>8</v>
      </c>
      <c r="F4" s="14">
        <v>1</v>
      </c>
      <c r="G4" s="14">
        <v>1</v>
      </c>
      <c r="H4" s="14">
        <v>31</v>
      </c>
      <c r="I4" s="15">
        <v>66000</v>
      </c>
      <c r="J4" s="14">
        <v>0</v>
      </c>
      <c r="K4" s="16">
        <f aca="true" t="shared" si="4" ref="K4:K39">INT((I4)*0.42+0.5)</f>
        <v>27720</v>
      </c>
      <c r="L4" s="17">
        <v>3600</v>
      </c>
      <c r="M4" s="17">
        <f aca="true" t="shared" si="5" ref="M4:M39">INT(0.42*L4+0.5)</f>
        <v>1512</v>
      </c>
      <c r="N4" s="17">
        <f t="shared" si="0"/>
        <v>17820</v>
      </c>
      <c r="O4" s="17">
        <f>ROUND(SUM(I4+K4)*14/100,0)</f>
        <v>13121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9">
        <f t="shared" si="1"/>
        <v>129773</v>
      </c>
      <c r="AD4" s="17">
        <v>14000</v>
      </c>
      <c r="AE4" s="18">
        <v>0</v>
      </c>
      <c r="AF4" s="18">
        <v>0</v>
      </c>
      <c r="AG4" s="18">
        <v>0</v>
      </c>
      <c r="AH4" s="17">
        <f>ROUND(SUM(I4+K4)/10,0)</f>
        <v>9372</v>
      </c>
      <c r="AI4" s="17">
        <f aca="true" t="shared" si="6" ref="AI4:AI39">O4</f>
        <v>13121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60</v>
      </c>
      <c r="BA4" s="18">
        <f aca="true" t="shared" si="7" ref="BA4:BA14">Z4</f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8">
        <f t="shared" si="2"/>
        <v>36553</v>
      </c>
      <c r="BI4" s="19">
        <f t="shared" si="3"/>
        <v>93220</v>
      </c>
      <c r="BJ4" s="21"/>
    </row>
    <row r="5" spans="1:62" ht="34.5" customHeight="1">
      <c r="A5" s="13">
        <v>3</v>
      </c>
      <c r="B5" s="5">
        <v>7479</v>
      </c>
      <c r="C5" s="4" t="s">
        <v>60</v>
      </c>
      <c r="D5" s="5" t="s">
        <v>58</v>
      </c>
      <c r="E5" s="14">
        <v>8</v>
      </c>
      <c r="F5" s="14">
        <v>1</v>
      </c>
      <c r="G5" s="14">
        <v>1</v>
      </c>
      <c r="H5" s="14">
        <v>31</v>
      </c>
      <c r="I5" s="15">
        <v>74300</v>
      </c>
      <c r="J5" s="14">
        <v>0</v>
      </c>
      <c r="K5" s="16">
        <f t="shared" si="4"/>
        <v>31206</v>
      </c>
      <c r="L5" s="17">
        <v>3600</v>
      </c>
      <c r="M5" s="17">
        <f t="shared" si="5"/>
        <v>1512</v>
      </c>
      <c r="N5" s="17">
        <f t="shared" si="0"/>
        <v>20061</v>
      </c>
      <c r="O5" s="17">
        <f>ROUND(SUM(I5+K5)*14/100,0)</f>
        <v>14771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9">
        <f t="shared" si="1"/>
        <v>145450</v>
      </c>
      <c r="AD5" s="17">
        <v>21000</v>
      </c>
      <c r="AE5" s="18">
        <v>0</v>
      </c>
      <c r="AF5" s="18">
        <v>0</v>
      </c>
      <c r="AG5" s="18">
        <v>0</v>
      </c>
      <c r="AH5" s="17">
        <f>ROUND(SUM(I5+K5)/10,0)</f>
        <v>10551</v>
      </c>
      <c r="AI5" s="17">
        <f t="shared" si="6"/>
        <v>14771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60</v>
      </c>
      <c r="BA5" s="18">
        <f t="shared" si="7"/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8">
        <f t="shared" si="2"/>
        <v>46382</v>
      </c>
      <c r="BI5" s="19">
        <f t="shared" si="3"/>
        <v>99068</v>
      </c>
      <c r="BJ5" s="22"/>
    </row>
    <row r="6" spans="1:62" ht="34.5" customHeight="1">
      <c r="A6" s="13">
        <v>4</v>
      </c>
      <c r="B6" s="5">
        <v>33012</v>
      </c>
      <c r="C6" s="4" t="s">
        <v>61</v>
      </c>
      <c r="D6" s="5" t="s">
        <v>58</v>
      </c>
      <c r="E6" s="14">
        <v>10</v>
      </c>
      <c r="F6" s="14">
        <v>1</v>
      </c>
      <c r="G6" s="14">
        <v>1</v>
      </c>
      <c r="H6" s="14">
        <v>31</v>
      </c>
      <c r="I6" s="15">
        <v>75400</v>
      </c>
      <c r="J6" s="14">
        <v>0</v>
      </c>
      <c r="K6" s="16">
        <f t="shared" si="4"/>
        <v>31668</v>
      </c>
      <c r="L6" s="17">
        <v>7200</v>
      </c>
      <c r="M6" s="17">
        <f t="shared" si="5"/>
        <v>3024</v>
      </c>
      <c r="N6" s="17">
        <f t="shared" si="0"/>
        <v>20358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9">
        <f t="shared" si="1"/>
        <v>137650</v>
      </c>
      <c r="AD6" s="17">
        <v>18000</v>
      </c>
      <c r="AE6" s="18">
        <v>0</v>
      </c>
      <c r="AF6" s="18">
        <v>0</v>
      </c>
      <c r="AG6" s="18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20000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60</v>
      </c>
      <c r="BA6" s="18">
        <f t="shared" si="7"/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8">
        <f t="shared" si="2"/>
        <v>38060</v>
      </c>
      <c r="BI6" s="19">
        <f t="shared" si="3"/>
        <v>99590</v>
      </c>
      <c r="BJ6" s="4"/>
    </row>
    <row r="7" spans="1:62" ht="34.5" customHeight="1">
      <c r="A7" s="13">
        <v>5</v>
      </c>
      <c r="B7" s="5">
        <v>9311</v>
      </c>
      <c r="C7" s="4" t="s">
        <v>62</v>
      </c>
      <c r="D7" s="5" t="s">
        <v>58</v>
      </c>
      <c r="E7" s="14">
        <v>10</v>
      </c>
      <c r="F7" s="14">
        <v>1</v>
      </c>
      <c r="G7" s="14">
        <v>1</v>
      </c>
      <c r="H7" s="14">
        <v>31</v>
      </c>
      <c r="I7" s="15">
        <v>71100</v>
      </c>
      <c r="J7" s="14">
        <v>0</v>
      </c>
      <c r="K7" s="16">
        <f t="shared" si="4"/>
        <v>29862</v>
      </c>
      <c r="L7" s="17">
        <v>7200</v>
      </c>
      <c r="M7" s="17">
        <f t="shared" si="5"/>
        <v>3024</v>
      </c>
      <c r="N7" s="17">
        <f t="shared" si="0"/>
        <v>19197</v>
      </c>
      <c r="O7" s="17">
        <f aca="true" t="shared" si="8" ref="O7:O14">ROUND(SUM(I7+K7)*14/100,0)</f>
        <v>14135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1683</v>
      </c>
      <c r="AB7" s="17">
        <v>0</v>
      </c>
      <c r="AC7" s="19">
        <f>SUM(I7:AB7)</f>
        <v>146201</v>
      </c>
      <c r="AD7" s="17">
        <v>20000</v>
      </c>
      <c r="AE7" s="18">
        <v>0</v>
      </c>
      <c r="AF7" s="18">
        <v>0</v>
      </c>
      <c r="AG7" s="18">
        <v>0</v>
      </c>
      <c r="AH7" s="17">
        <f aca="true" t="shared" si="9" ref="AH7:AH14">ROUND(SUM(I7+K7)/10,0)</f>
        <v>10096</v>
      </c>
      <c r="AI7" s="17">
        <f t="shared" si="6"/>
        <v>14135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60</v>
      </c>
      <c r="BA7" s="18">
        <f t="shared" si="7"/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8">
        <f>ROUND(SUM(AD7:BG7),0)</f>
        <v>44291</v>
      </c>
      <c r="BI7" s="19">
        <f t="shared" si="3"/>
        <v>101910</v>
      </c>
      <c r="BJ7" s="23" t="s">
        <v>108</v>
      </c>
    </row>
    <row r="8" spans="1:62" ht="34.5" customHeight="1">
      <c r="A8" s="13">
        <v>6</v>
      </c>
      <c r="B8" s="5">
        <v>56933</v>
      </c>
      <c r="C8" s="4" t="s">
        <v>63</v>
      </c>
      <c r="D8" s="5" t="s">
        <v>58</v>
      </c>
      <c r="E8" s="14">
        <v>8</v>
      </c>
      <c r="F8" s="14">
        <v>1</v>
      </c>
      <c r="G8" s="14">
        <v>1</v>
      </c>
      <c r="H8" s="14">
        <v>31</v>
      </c>
      <c r="I8" s="15">
        <v>60400</v>
      </c>
      <c r="J8" s="14">
        <v>0</v>
      </c>
      <c r="K8" s="16">
        <f t="shared" si="4"/>
        <v>25368</v>
      </c>
      <c r="L8" s="17">
        <v>3600</v>
      </c>
      <c r="M8" s="17">
        <f t="shared" si="5"/>
        <v>1512</v>
      </c>
      <c r="N8" s="17">
        <f t="shared" si="0"/>
        <v>16308</v>
      </c>
      <c r="O8" s="17">
        <f t="shared" si="8"/>
        <v>12008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9">
        <f t="shared" si="1"/>
        <v>119196</v>
      </c>
      <c r="AD8" s="17">
        <v>8500</v>
      </c>
      <c r="AE8" s="18">
        <v>0</v>
      </c>
      <c r="AF8" s="18">
        <v>0</v>
      </c>
      <c r="AG8" s="18">
        <v>0</v>
      </c>
      <c r="AH8" s="17">
        <f t="shared" si="9"/>
        <v>8577</v>
      </c>
      <c r="AI8" s="17">
        <f t="shared" si="6"/>
        <v>12008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60</v>
      </c>
      <c r="BA8" s="18">
        <f t="shared" si="7"/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8">
        <f t="shared" si="2"/>
        <v>29145</v>
      </c>
      <c r="BI8" s="19">
        <f t="shared" si="3"/>
        <v>90051</v>
      </c>
      <c r="BJ8" s="20"/>
    </row>
    <row r="9" spans="1:62" ht="34.5" customHeight="1">
      <c r="A9" s="13">
        <v>7</v>
      </c>
      <c r="B9" s="5">
        <v>59847</v>
      </c>
      <c r="C9" s="4" t="s">
        <v>64</v>
      </c>
      <c r="D9" s="5" t="s">
        <v>58</v>
      </c>
      <c r="E9" s="14">
        <v>8</v>
      </c>
      <c r="F9" s="14">
        <v>1</v>
      </c>
      <c r="G9" s="14">
        <v>1</v>
      </c>
      <c r="H9" s="14">
        <v>31</v>
      </c>
      <c r="I9" s="15">
        <v>60400</v>
      </c>
      <c r="J9" s="14">
        <v>0</v>
      </c>
      <c r="K9" s="16">
        <f t="shared" si="4"/>
        <v>25368</v>
      </c>
      <c r="L9" s="17">
        <v>3600</v>
      </c>
      <c r="M9" s="17">
        <f t="shared" si="5"/>
        <v>1512</v>
      </c>
      <c r="N9" s="17">
        <f t="shared" si="0"/>
        <v>16308</v>
      </c>
      <c r="O9" s="17">
        <f t="shared" si="8"/>
        <v>12008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9">
        <f>SUM(I9:AB9)</f>
        <v>119196</v>
      </c>
      <c r="AD9" s="17">
        <v>9500</v>
      </c>
      <c r="AE9" s="18">
        <v>0</v>
      </c>
      <c r="AF9" s="18">
        <v>0</v>
      </c>
      <c r="AG9" s="18">
        <v>0</v>
      </c>
      <c r="AH9" s="17">
        <f t="shared" si="9"/>
        <v>8577</v>
      </c>
      <c r="AI9" s="17">
        <f t="shared" si="6"/>
        <v>12008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60</v>
      </c>
      <c r="BA9" s="18">
        <f t="shared" si="7"/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8">
        <f t="shared" si="2"/>
        <v>30145</v>
      </c>
      <c r="BI9" s="19">
        <f>SUM(AC9-BH9)</f>
        <v>89051</v>
      </c>
      <c r="BJ9" s="23"/>
    </row>
    <row r="10" spans="1:62" s="24" customFormat="1" ht="34.5" customHeight="1">
      <c r="A10" s="13">
        <v>8</v>
      </c>
      <c r="B10" s="5">
        <v>44926</v>
      </c>
      <c r="C10" s="4" t="s">
        <v>65</v>
      </c>
      <c r="D10" s="5" t="s">
        <v>58</v>
      </c>
      <c r="E10" s="14">
        <v>10</v>
      </c>
      <c r="F10" s="14">
        <v>1</v>
      </c>
      <c r="G10" s="14">
        <v>1</v>
      </c>
      <c r="H10" s="14">
        <v>31</v>
      </c>
      <c r="I10" s="15">
        <v>71100</v>
      </c>
      <c r="J10" s="14">
        <v>0</v>
      </c>
      <c r="K10" s="16">
        <f t="shared" si="4"/>
        <v>29862</v>
      </c>
      <c r="L10" s="17">
        <v>7200</v>
      </c>
      <c r="M10" s="17">
        <f t="shared" si="5"/>
        <v>3024</v>
      </c>
      <c r="N10" s="17">
        <f t="shared" si="0"/>
        <v>19197</v>
      </c>
      <c r="O10" s="17">
        <f t="shared" si="8"/>
        <v>14135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9">
        <f>SUM(I10:AB10)</f>
        <v>144518</v>
      </c>
      <c r="AD10" s="17">
        <v>17000</v>
      </c>
      <c r="AE10" s="18">
        <v>0</v>
      </c>
      <c r="AF10" s="18">
        <v>0</v>
      </c>
      <c r="AG10" s="18">
        <v>0</v>
      </c>
      <c r="AH10" s="17">
        <f t="shared" si="9"/>
        <v>10096</v>
      </c>
      <c r="AI10" s="17">
        <f t="shared" si="6"/>
        <v>14135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60</v>
      </c>
      <c r="BA10" s="18">
        <f t="shared" si="7"/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8">
        <f>ROUND(SUM(AD10:BG10),0)</f>
        <v>41291</v>
      </c>
      <c r="BI10" s="19">
        <f>SUM(AC10-BH10)</f>
        <v>103227</v>
      </c>
      <c r="BJ10" s="23"/>
    </row>
    <row r="11" spans="1:62" s="24" customFormat="1" ht="34.5" customHeight="1">
      <c r="A11" s="13">
        <v>9</v>
      </c>
      <c r="B11" s="5">
        <v>76000</v>
      </c>
      <c r="C11" s="4" t="s">
        <v>66</v>
      </c>
      <c r="D11" s="5" t="s">
        <v>58</v>
      </c>
      <c r="E11" s="14">
        <v>8</v>
      </c>
      <c r="F11" s="14">
        <v>1</v>
      </c>
      <c r="G11" s="14">
        <v>1</v>
      </c>
      <c r="H11" s="14">
        <v>31</v>
      </c>
      <c r="I11" s="15">
        <v>53600</v>
      </c>
      <c r="J11" s="14">
        <v>0</v>
      </c>
      <c r="K11" s="16">
        <f t="shared" si="4"/>
        <v>22512</v>
      </c>
      <c r="L11" s="17">
        <v>3600</v>
      </c>
      <c r="M11" s="17">
        <f t="shared" si="5"/>
        <v>1512</v>
      </c>
      <c r="N11" s="17">
        <f t="shared" si="0"/>
        <v>14472</v>
      </c>
      <c r="O11" s="17">
        <f t="shared" si="8"/>
        <v>10656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9">
        <f>SUM(I11:AB11)</f>
        <v>106352</v>
      </c>
      <c r="AD11" s="17">
        <v>7500</v>
      </c>
      <c r="AE11" s="18">
        <v>0</v>
      </c>
      <c r="AF11" s="18">
        <v>0</v>
      </c>
      <c r="AG11" s="18">
        <v>0</v>
      </c>
      <c r="AH11" s="17">
        <f t="shared" si="9"/>
        <v>7611</v>
      </c>
      <c r="AI11" s="17">
        <f t="shared" si="6"/>
        <v>10656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60</v>
      </c>
      <c r="BA11" s="18">
        <f t="shared" si="7"/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8">
        <f>ROUND(SUM(AD11:BG11),0)</f>
        <v>25827</v>
      </c>
      <c r="BI11" s="19">
        <f>SUM(AC11-BH11)</f>
        <v>80525</v>
      </c>
      <c r="BJ11" s="23"/>
    </row>
    <row r="12" spans="1:62" s="24" customFormat="1" ht="34.5" customHeight="1">
      <c r="A12" s="13">
        <v>10</v>
      </c>
      <c r="B12" s="5">
        <v>72695</v>
      </c>
      <c r="C12" s="4" t="s">
        <v>67</v>
      </c>
      <c r="D12" s="5" t="s">
        <v>58</v>
      </c>
      <c r="E12" s="14">
        <v>8</v>
      </c>
      <c r="F12" s="14">
        <v>1</v>
      </c>
      <c r="G12" s="14">
        <v>1</v>
      </c>
      <c r="H12" s="14">
        <v>31</v>
      </c>
      <c r="I12" s="15">
        <v>55200</v>
      </c>
      <c r="J12" s="14">
        <v>0</v>
      </c>
      <c r="K12" s="16">
        <f t="shared" si="4"/>
        <v>23184</v>
      </c>
      <c r="L12" s="17">
        <v>3600</v>
      </c>
      <c r="M12" s="17">
        <f t="shared" si="5"/>
        <v>1512</v>
      </c>
      <c r="N12" s="17">
        <f t="shared" si="0"/>
        <v>14904</v>
      </c>
      <c r="O12" s="17">
        <f t="shared" si="8"/>
        <v>10974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9">
        <f>SUM(I12:AB12)</f>
        <v>109374</v>
      </c>
      <c r="AD12" s="17">
        <v>9000</v>
      </c>
      <c r="AE12" s="18">
        <v>0</v>
      </c>
      <c r="AF12" s="18">
        <v>0</v>
      </c>
      <c r="AG12" s="18">
        <v>0</v>
      </c>
      <c r="AH12" s="17">
        <f t="shared" si="9"/>
        <v>7838</v>
      </c>
      <c r="AI12" s="17">
        <f t="shared" si="6"/>
        <v>10974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60</v>
      </c>
      <c r="BA12" s="18">
        <f t="shared" si="7"/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8">
        <f>ROUND(SUM(AD12:BG12),0)</f>
        <v>27872</v>
      </c>
      <c r="BI12" s="19">
        <f>SUM(AC12-BH12)</f>
        <v>81502</v>
      </c>
      <c r="BJ12" s="23"/>
    </row>
    <row r="13" spans="1:62" ht="34.5" customHeight="1">
      <c r="A13" s="13">
        <v>11</v>
      </c>
      <c r="B13" s="5">
        <v>70993</v>
      </c>
      <c r="C13" s="4" t="s">
        <v>68</v>
      </c>
      <c r="D13" s="5" t="s">
        <v>69</v>
      </c>
      <c r="E13" s="14">
        <v>7</v>
      </c>
      <c r="F13" s="14">
        <v>1</v>
      </c>
      <c r="G13" s="14">
        <v>1</v>
      </c>
      <c r="H13" s="14">
        <v>31</v>
      </c>
      <c r="I13" s="15">
        <v>52000</v>
      </c>
      <c r="J13" s="14">
        <v>0</v>
      </c>
      <c r="K13" s="16">
        <f t="shared" si="4"/>
        <v>21840</v>
      </c>
      <c r="L13" s="17">
        <v>3600</v>
      </c>
      <c r="M13" s="17">
        <f t="shared" si="5"/>
        <v>1512</v>
      </c>
      <c r="N13" s="17">
        <f>ROUND((I13+J13)*0.27,0)</f>
        <v>14040</v>
      </c>
      <c r="O13" s="17">
        <f t="shared" si="8"/>
        <v>10338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9">
        <f t="shared" si="1"/>
        <v>103330</v>
      </c>
      <c r="AD13" s="17">
        <v>9000</v>
      </c>
      <c r="AE13" s="18">
        <v>0</v>
      </c>
      <c r="AF13" s="18">
        <v>0</v>
      </c>
      <c r="AG13" s="18">
        <v>0</v>
      </c>
      <c r="AH13" s="17">
        <f t="shared" si="9"/>
        <v>7384</v>
      </c>
      <c r="AI13" s="17">
        <f t="shared" si="6"/>
        <v>10338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60</v>
      </c>
      <c r="BA13" s="18">
        <f t="shared" si="7"/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8">
        <f t="shared" si="2"/>
        <v>26782</v>
      </c>
      <c r="BI13" s="19">
        <f t="shared" si="3"/>
        <v>76548</v>
      </c>
      <c r="BJ13" s="23"/>
    </row>
    <row r="14" spans="1:62" s="25" customFormat="1" ht="38.25" customHeight="1">
      <c r="A14" s="13">
        <v>12</v>
      </c>
      <c r="B14" s="5">
        <v>58601</v>
      </c>
      <c r="C14" s="4" t="s">
        <v>70</v>
      </c>
      <c r="D14" s="5" t="s">
        <v>69</v>
      </c>
      <c r="E14" s="14">
        <v>7</v>
      </c>
      <c r="F14" s="14">
        <v>1</v>
      </c>
      <c r="G14" s="14">
        <v>1</v>
      </c>
      <c r="H14" s="14">
        <v>31</v>
      </c>
      <c r="I14" s="15">
        <v>55200</v>
      </c>
      <c r="J14" s="14">
        <v>0</v>
      </c>
      <c r="K14" s="16">
        <f t="shared" si="4"/>
        <v>23184</v>
      </c>
      <c r="L14" s="17">
        <v>3600</v>
      </c>
      <c r="M14" s="17">
        <f t="shared" si="5"/>
        <v>1512</v>
      </c>
      <c r="N14" s="17">
        <f>ROUND((I14+J14)*0.27,0)</f>
        <v>14904</v>
      </c>
      <c r="O14" s="17">
        <f t="shared" si="8"/>
        <v>10974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9">
        <f t="shared" si="1"/>
        <v>109374</v>
      </c>
      <c r="AD14" s="17">
        <v>11000</v>
      </c>
      <c r="AE14" s="18">
        <v>0</v>
      </c>
      <c r="AF14" s="18">
        <v>0</v>
      </c>
      <c r="AG14" s="18">
        <v>0</v>
      </c>
      <c r="AH14" s="17">
        <f t="shared" si="9"/>
        <v>7838</v>
      </c>
      <c r="AI14" s="17">
        <f t="shared" si="6"/>
        <v>10974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60</v>
      </c>
      <c r="BA14" s="18">
        <f t="shared" si="7"/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8">
        <f t="shared" si="2"/>
        <v>29872</v>
      </c>
      <c r="BI14" s="19">
        <f t="shared" si="3"/>
        <v>79502</v>
      </c>
      <c r="BJ14" s="20"/>
    </row>
    <row r="15" spans="1:62" ht="34.5" customHeight="1">
      <c r="A15" s="13">
        <v>13</v>
      </c>
      <c r="B15" s="5">
        <v>23619</v>
      </c>
      <c r="C15" s="4" t="s">
        <v>71</v>
      </c>
      <c r="D15" s="5" t="s">
        <v>69</v>
      </c>
      <c r="E15" s="14">
        <v>7</v>
      </c>
      <c r="F15" s="14">
        <v>1</v>
      </c>
      <c r="G15" s="14">
        <v>1</v>
      </c>
      <c r="H15" s="14">
        <v>31</v>
      </c>
      <c r="I15" s="15">
        <v>70000</v>
      </c>
      <c r="J15" s="14">
        <v>0</v>
      </c>
      <c r="K15" s="16">
        <f t="shared" si="4"/>
        <v>29400</v>
      </c>
      <c r="L15" s="17">
        <v>3600</v>
      </c>
      <c r="M15" s="17">
        <f t="shared" si="5"/>
        <v>1512</v>
      </c>
      <c r="N15" s="17">
        <f aca="true" t="shared" si="10" ref="N15:N21">ROUND((I15+J15)*0.27,0)</f>
        <v>18900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9">
        <f t="shared" si="1"/>
        <v>123412</v>
      </c>
      <c r="AD15" s="17">
        <v>0</v>
      </c>
      <c r="AE15" s="18">
        <v>0</v>
      </c>
      <c r="AF15" s="18">
        <v>0</v>
      </c>
      <c r="AG15" s="18">
        <v>0</v>
      </c>
      <c r="AH15" s="17">
        <v>0</v>
      </c>
      <c r="AI15" s="17">
        <f t="shared" si="6"/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60</v>
      </c>
      <c r="BA15" s="18">
        <f>Z15</f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8">
        <f t="shared" si="2"/>
        <v>60</v>
      </c>
      <c r="BI15" s="19">
        <f t="shared" si="3"/>
        <v>123352</v>
      </c>
      <c r="BJ15" s="20" t="s">
        <v>110</v>
      </c>
    </row>
    <row r="16" spans="1:62" ht="31.5" customHeight="1">
      <c r="A16" s="13">
        <v>14</v>
      </c>
      <c r="B16" s="26">
        <v>52625</v>
      </c>
      <c r="C16" s="27" t="s">
        <v>72</v>
      </c>
      <c r="D16" s="5" t="s">
        <v>69</v>
      </c>
      <c r="E16" s="14">
        <v>7</v>
      </c>
      <c r="F16" s="14">
        <v>1</v>
      </c>
      <c r="G16" s="14">
        <v>1</v>
      </c>
      <c r="H16" s="14">
        <v>31</v>
      </c>
      <c r="I16" s="15">
        <v>70000</v>
      </c>
      <c r="J16" s="14">
        <v>0</v>
      </c>
      <c r="K16" s="16">
        <f t="shared" si="4"/>
        <v>29400</v>
      </c>
      <c r="L16" s="17">
        <v>3600</v>
      </c>
      <c r="M16" s="17">
        <f t="shared" si="5"/>
        <v>1512</v>
      </c>
      <c r="N16" s="17">
        <f t="shared" si="10"/>
        <v>18900</v>
      </c>
      <c r="O16" s="17">
        <f aca="true" t="shared" si="11" ref="O16:O26">ROUND(SUM(I16+K16)*14/100,0)</f>
        <v>13916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9">
        <f t="shared" si="1"/>
        <v>137328</v>
      </c>
      <c r="AD16" s="17">
        <v>15500</v>
      </c>
      <c r="AE16" s="18">
        <v>0</v>
      </c>
      <c r="AF16" s="18">
        <v>0</v>
      </c>
      <c r="AG16" s="18">
        <v>0</v>
      </c>
      <c r="AH16" s="17">
        <f aca="true" t="shared" si="12" ref="AH16:AH21">ROUND(SUM(I16+K16)/10,0)</f>
        <v>9940</v>
      </c>
      <c r="AI16" s="17">
        <f t="shared" si="6"/>
        <v>13916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60</v>
      </c>
      <c r="BA16" s="18">
        <f aca="true" t="shared" si="13" ref="BA16:BA39">Z16</f>
        <v>0</v>
      </c>
      <c r="BB16" s="17">
        <v>1657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8">
        <f t="shared" si="2"/>
        <v>41073</v>
      </c>
      <c r="BI16" s="19">
        <f t="shared" si="3"/>
        <v>96255</v>
      </c>
      <c r="BJ16" s="23" t="s">
        <v>107</v>
      </c>
    </row>
    <row r="17" spans="1:62" ht="45.75" customHeight="1">
      <c r="A17" s="13">
        <v>15</v>
      </c>
      <c r="B17" s="5">
        <v>45044</v>
      </c>
      <c r="C17" s="4" t="s">
        <v>73</v>
      </c>
      <c r="D17" s="5" t="s">
        <v>69</v>
      </c>
      <c r="E17" s="14">
        <v>7</v>
      </c>
      <c r="F17" s="14">
        <v>1</v>
      </c>
      <c r="G17" s="14">
        <v>1</v>
      </c>
      <c r="H17" s="14">
        <v>31</v>
      </c>
      <c r="I17" s="15">
        <v>55200</v>
      </c>
      <c r="J17" s="14">
        <v>0</v>
      </c>
      <c r="K17" s="16">
        <f t="shared" si="4"/>
        <v>23184</v>
      </c>
      <c r="L17" s="17">
        <v>3600</v>
      </c>
      <c r="M17" s="17">
        <f t="shared" si="5"/>
        <v>1512</v>
      </c>
      <c r="N17" s="17">
        <f t="shared" si="10"/>
        <v>14904</v>
      </c>
      <c r="O17" s="17">
        <f t="shared" si="11"/>
        <v>10974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9">
        <f t="shared" si="1"/>
        <v>109374</v>
      </c>
      <c r="AD17" s="17">
        <v>6500</v>
      </c>
      <c r="AE17" s="18">
        <v>0</v>
      </c>
      <c r="AF17" s="18">
        <v>0</v>
      </c>
      <c r="AG17" s="18">
        <v>0</v>
      </c>
      <c r="AH17" s="17">
        <f t="shared" si="12"/>
        <v>7838</v>
      </c>
      <c r="AI17" s="17">
        <f t="shared" si="6"/>
        <v>10974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60</v>
      </c>
      <c r="BA17" s="18">
        <f t="shared" si="13"/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8">
        <f t="shared" si="2"/>
        <v>25372</v>
      </c>
      <c r="BI17" s="19">
        <f t="shared" si="3"/>
        <v>84002</v>
      </c>
      <c r="BJ17" s="22"/>
    </row>
    <row r="18" spans="1:62" ht="34.5" customHeight="1">
      <c r="A18" s="13">
        <v>16</v>
      </c>
      <c r="B18" s="5">
        <v>51544</v>
      </c>
      <c r="C18" s="4" t="s">
        <v>74</v>
      </c>
      <c r="D18" s="5" t="s">
        <v>69</v>
      </c>
      <c r="E18" s="14">
        <v>7</v>
      </c>
      <c r="F18" s="14">
        <v>1</v>
      </c>
      <c r="G18" s="14">
        <v>1</v>
      </c>
      <c r="H18" s="14">
        <v>31</v>
      </c>
      <c r="I18" s="15">
        <v>55200</v>
      </c>
      <c r="J18" s="14">
        <v>0</v>
      </c>
      <c r="K18" s="16">
        <f t="shared" si="4"/>
        <v>23184</v>
      </c>
      <c r="L18" s="17">
        <v>3600</v>
      </c>
      <c r="M18" s="17">
        <f t="shared" si="5"/>
        <v>1512</v>
      </c>
      <c r="N18" s="17">
        <f t="shared" si="10"/>
        <v>14904</v>
      </c>
      <c r="O18" s="17">
        <f t="shared" si="11"/>
        <v>10974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9">
        <f t="shared" si="1"/>
        <v>109374</v>
      </c>
      <c r="AD18" s="17">
        <v>7000</v>
      </c>
      <c r="AE18" s="18">
        <v>0</v>
      </c>
      <c r="AF18" s="18">
        <v>0</v>
      </c>
      <c r="AG18" s="18">
        <v>0</v>
      </c>
      <c r="AH18" s="17">
        <f t="shared" si="12"/>
        <v>7838</v>
      </c>
      <c r="AI18" s="17">
        <f t="shared" si="6"/>
        <v>10974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60</v>
      </c>
      <c r="BA18" s="18">
        <f t="shared" si="13"/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8">
        <f t="shared" si="2"/>
        <v>25872</v>
      </c>
      <c r="BI18" s="19">
        <f>SUM(AC18-BH18)</f>
        <v>83502</v>
      </c>
      <c r="BJ18" s="4"/>
    </row>
    <row r="19" spans="1:62" ht="34.5" customHeight="1">
      <c r="A19" s="13">
        <v>17</v>
      </c>
      <c r="B19" s="5">
        <v>47761</v>
      </c>
      <c r="C19" s="4" t="s">
        <v>75</v>
      </c>
      <c r="D19" s="5" t="s">
        <v>69</v>
      </c>
      <c r="E19" s="14">
        <v>7</v>
      </c>
      <c r="F19" s="14">
        <v>1</v>
      </c>
      <c r="G19" s="14">
        <v>1</v>
      </c>
      <c r="H19" s="14">
        <v>31</v>
      </c>
      <c r="I19" s="15">
        <v>55200</v>
      </c>
      <c r="J19" s="14">
        <v>0</v>
      </c>
      <c r="K19" s="16">
        <f t="shared" si="4"/>
        <v>23184</v>
      </c>
      <c r="L19" s="17">
        <v>3600</v>
      </c>
      <c r="M19" s="17">
        <f t="shared" si="5"/>
        <v>1512</v>
      </c>
      <c r="N19" s="17">
        <f t="shared" si="10"/>
        <v>14904</v>
      </c>
      <c r="O19" s="17">
        <f t="shared" si="11"/>
        <v>10974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9">
        <f t="shared" si="1"/>
        <v>109374</v>
      </c>
      <c r="AD19" s="17">
        <v>8000</v>
      </c>
      <c r="AE19" s="18">
        <v>0</v>
      </c>
      <c r="AF19" s="18">
        <v>0</v>
      </c>
      <c r="AG19" s="18">
        <v>0</v>
      </c>
      <c r="AH19" s="17">
        <f t="shared" si="12"/>
        <v>7838</v>
      </c>
      <c r="AI19" s="17">
        <f t="shared" si="6"/>
        <v>10974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60</v>
      </c>
      <c r="BA19" s="18">
        <f t="shared" si="13"/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8">
        <f t="shared" si="2"/>
        <v>26872</v>
      </c>
      <c r="BI19" s="19">
        <f>SUM(AC19-BH19)</f>
        <v>82502</v>
      </c>
      <c r="BJ19" s="4"/>
    </row>
    <row r="20" spans="1:62" s="12" customFormat="1" ht="33.75" customHeight="1">
      <c r="A20" s="13">
        <v>18</v>
      </c>
      <c r="B20" s="5">
        <v>70800</v>
      </c>
      <c r="C20" s="4" t="s">
        <v>76</v>
      </c>
      <c r="D20" s="5" t="s">
        <v>69</v>
      </c>
      <c r="E20" s="14">
        <v>7</v>
      </c>
      <c r="F20" s="14">
        <v>1</v>
      </c>
      <c r="G20" s="14">
        <v>1</v>
      </c>
      <c r="H20" s="14">
        <v>31</v>
      </c>
      <c r="I20" s="15">
        <v>50500</v>
      </c>
      <c r="J20" s="14">
        <v>0</v>
      </c>
      <c r="K20" s="16">
        <f t="shared" si="4"/>
        <v>21210</v>
      </c>
      <c r="L20" s="17">
        <v>3600</v>
      </c>
      <c r="M20" s="17">
        <f t="shared" si="5"/>
        <v>1512</v>
      </c>
      <c r="N20" s="17">
        <f t="shared" si="10"/>
        <v>13635</v>
      </c>
      <c r="O20" s="17">
        <f t="shared" si="11"/>
        <v>10039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9">
        <f t="shared" si="1"/>
        <v>100496</v>
      </c>
      <c r="AD20" s="17">
        <v>9000</v>
      </c>
      <c r="AE20" s="18">
        <v>0</v>
      </c>
      <c r="AF20" s="18">
        <v>0</v>
      </c>
      <c r="AG20" s="18">
        <v>0</v>
      </c>
      <c r="AH20" s="17">
        <f t="shared" si="12"/>
        <v>7171</v>
      </c>
      <c r="AI20" s="17">
        <f t="shared" si="6"/>
        <v>10039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60</v>
      </c>
      <c r="BA20" s="18">
        <f t="shared" si="13"/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8">
        <f t="shared" si="2"/>
        <v>26270</v>
      </c>
      <c r="BI20" s="19">
        <f>SUM(AC20-BH20)</f>
        <v>74226</v>
      </c>
      <c r="BJ20" s="20"/>
    </row>
    <row r="21" spans="1:62" ht="33.75" customHeight="1">
      <c r="A21" s="13">
        <v>19</v>
      </c>
      <c r="B21" s="5">
        <v>79950</v>
      </c>
      <c r="C21" s="4" t="s">
        <v>77</v>
      </c>
      <c r="D21" s="5" t="s">
        <v>69</v>
      </c>
      <c r="E21" s="14">
        <v>7</v>
      </c>
      <c r="F21" s="14">
        <v>1</v>
      </c>
      <c r="G21" s="14">
        <v>1</v>
      </c>
      <c r="H21" s="14">
        <v>31</v>
      </c>
      <c r="I21" s="15">
        <v>49000</v>
      </c>
      <c r="J21" s="14">
        <v>0</v>
      </c>
      <c r="K21" s="16">
        <f t="shared" si="4"/>
        <v>20580</v>
      </c>
      <c r="L21" s="17">
        <v>3600</v>
      </c>
      <c r="M21" s="17">
        <f t="shared" si="5"/>
        <v>1512</v>
      </c>
      <c r="N21" s="17">
        <f t="shared" si="10"/>
        <v>13230</v>
      </c>
      <c r="O21" s="17">
        <f t="shared" si="11"/>
        <v>9741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9">
        <f t="shared" si="1"/>
        <v>97663</v>
      </c>
      <c r="AD21" s="17">
        <v>5000</v>
      </c>
      <c r="AE21" s="18">
        <v>0</v>
      </c>
      <c r="AF21" s="18">
        <v>0</v>
      </c>
      <c r="AG21" s="18">
        <v>0</v>
      </c>
      <c r="AH21" s="17">
        <f t="shared" si="12"/>
        <v>6958</v>
      </c>
      <c r="AI21" s="17">
        <f t="shared" si="6"/>
        <v>9741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60</v>
      </c>
      <c r="BA21" s="18">
        <f t="shared" si="13"/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8">
        <f>ROUND(SUM(AD21:BG21),0)</f>
        <v>21759</v>
      </c>
      <c r="BI21" s="19">
        <f>SUM(AC21-BH21)</f>
        <v>75904</v>
      </c>
      <c r="BJ21" s="20"/>
    </row>
    <row r="22" spans="1:62" s="12" customFormat="1" ht="34.5" customHeight="1">
      <c r="A22" s="13">
        <v>20</v>
      </c>
      <c r="B22" s="5">
        <v>2152</v>
      </c>
      <c r="C22" s="4" t="s">
        <v>78</v>
      </c>
      <c r="D22" s="5" t="s">
        <v>79</v>
      </c>
      <c r="E22" s="14">
        <v>8</v>
      </c>
      <c r="F22" s="14">
        <v>1</v>
      </c>
      <c r="G22" s="14">
        <v>1</v>
      </c>
      <c r="H22" s="14">
        <v>31</v>
      </c>
      <c r="I22" s="15">
        <v>76500</v>
      </c>
      <c r="J22" s="14">
        <v>0</v>
      </c>
      <c r="K22" s="16">
        <f t="shared" si="4"/>
        <v>32130</v>
      </c>
      <c r="L22" s="17">
        <v>3600</v>
      </c>
      <c r="M22" s="17">
        <f t="shared" si="5"/>
        <v>1512</v>
      </c>
      <c r="N22" s="17">
        <f>ROUND((I22+J22)*0.27,0)</f>
        <v>20655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9">
        <f t="shared" si="1"/>
        <v>134397</v>
      </c>
      <c r="AD22" s="17">
        <v>23000</v>
      </c>
      <c r="AE22" s="18">
        <v>0</v>
      </c>
      <c r="AF22" s="18">
        <v>0</v>
      </c>
      <c r="AG22" s="18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20000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60</v>
      </c>
      <c r="BA22" s="18">
        <f t="shared" si="13"/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8">
        <f t="shared" si="2"/>
        <v>43060</v>
      </c>
      <c r="BI22" s="19">
        <f t="shared" si="3"/>
        <v>91337</v>
      </c>
      <c r="BJ22" s="20"/>
    </row>
    <row r="23" spans="1:62" ht="34.5" customHeight="1">
      <c r="A23" s="13">
        <v>21</v>
      </c>
      <c r="B23" s="5">
        <v>24474</v>
      </c>
      <c r="C23" s="4" t="s">
        <v>80</v>
      </c>
      <c r="D23" s="5" t="s">
        <v>81</v>
      </c>
      <c r="E23" s="14">
        <v>8</v>
      </c>
      <c r="F23" s="14">
        <v>1</v>
      </c>
      <c r="G23" s="14">
        <v>1</v>
      </c>
      <c r="H23" s="14">
        <v>31</v>
      </c>
      <c r="I23" s="15">
        <v>78800</v>
      </c>
      <c r="J23" s="14">
        <v>0</v>
      </c>
      <c r="K23" s="16">
        <f t="shared" si="4"/>
        <v>33096</v>
      </c>
      <c r="L23" s="17">
        <v>3600</v>
      </c>
      <c r="M23" s="17">
        <f t="shared" si="5"/>
        <v>1512</v>
      </c>
      <c r="N23" s="17">
        <f>ROUND((I23+J23)*0.27,0)</f>
        <v>21276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9">
        <f t="shared" si="1"/>
        <v>138284</v>
      </c>
      <c r="AD23" s="17">
        <v>21500</v>
      </c>
      <c r="AE23" s="18">
        <v>0</v>
      </c>
      <c r="AF23" s="18">
        <v>0</v>
      </c>
      <c r="AG23" s="18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40000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60</v>
      </c>
      <c r="BA23" s="18">
        <f t="shared" si="13"/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8">
        <f t="shared" si="2"/>
        <v>61560</v>
      </c>
      <c r="BI23" s="19">
        <f t="shared" si="3"/>
        <v>76724</v>
      </c>
      <c r="BJ23" s="20"/>
    </row>
    <row r="24" spans="1:62" ht="34.5" customHeight="1">
      <c r="A24" s="13">
        <v>22</v>
      </c>
      <c r="B24" s="5">
        <v>50329</v>
      </c>
      <c r="C24" s="4" t="s">
        <v>82</v>
      </c>
      <c r="D24" s="5" t="s">
        <v>83</v>
      </c>
      <c r="E24" s="14">
        <v>8</v>
      </c>
      <c r="F24" s="14">
        <v>1</v>
      </c>
      <c r="G24" s="14">
        <v>1</v>
      </c>
      <c r="H24" s="14">
        <v>31</v>
      </c>
      <c r="I24" s="15">
        <v>70000</v>
      </c>
      <c r="J24" s="14">
        <v>0</v>
      </c>
      <c r="K24" s="16">
        <f t="shared" si="4"/>
        <v>29400</v>
      </c>
      <c r="L24" s="17">
        <v>3600</v>
      </c>
      <c r="M24" s="17">
        <f t="shared" si="5"/>
        <v>1512</v>
      </c>
      <c r="N24" s="17">
        <f>ROUND((I24+J24)*0.27,0)</f>
        <v>18900</v>
      </c>
      <c r="O24" s="17">
        <f t="shared" si="11"/>
        <v>13916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9">
        <f t="shared" si="1"/>
        <v>137328</v>
      </c>
      <c r="AD24" s="17">
        <v>16000</v>
      </c>
      <c r="AE24" s="18">
        <v>0</v>
      </c>
      <c r="AF24" s="18">
        <v>0</v>
      </c>
      <c r="AG24" s="18">
        <v>0</v>
      </c>
      <c r="AH24" s="17">
        <f>ROUND(SUM(I24+K24)/10,0)</f>
        <v>9940</v>
      </c>
      <c r="AI24" s="17">
        <f t="shared" si="6"/>
        <v>13916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60</v>
      </c>
      <c r="BA24" s="18">
        <f t="shared" si="13"/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8">
        <f t="shared" si="2"/>
        <v>39916</v>
      </c>
      <c r="BI24" s="19">
        <f t="shared" si="3"/>
        <v>97412</v>
      </c>
      <c r="BJ24" s="20"/>
    </row>
    <row r="25" spans="1:62" ht="40.5" customHeight="1">
      <c r="A25" s="13">
        <v>23</v>
      </c>
      <c r="B25" s="5">
        <v>49176</v>
      </c>
      <c r="C25" s="4" t="s">
        <v>84</v>
      </c>
      <c r="D25" s="5" t="s">
        <v>85</v>
      </c>
      <c r="E25" s="14">
        <v>7</v>
      </c>
      <c r="F25" s="14">
        <v>1</v>
      </c>
      <c r="G25" s="14">
        <v>1</v>
      </c>
      <c r="H25" s="14">
        <v>31</v>
      </c>
      <c r="I25" s="15">
        <v>60400</v>
      </c>
      <c r="J25" s="14">
        <v>0</v>
      </c>
      <c r="K25" s="16">
        <f t="shared" si="4"/>
        <v>25368</v>
      </c>
      <c r="L25" s="17">
        <v>3600</v>
      </c>
      <c r="M25" s="17">
        <f t="shared" si="5"/>
        <v>1512</v>
      </c>
      <c r="N25" s="17">
        <f>ROUND((I25+J25)*0.27,0)</f>
        <v>16308</v>
      </c>
      <c r="O25" s="17">
        <f t="shared" si="11"/>
        <v>12008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9">
        <f t="shared" si="1"/>
        <v>119196</v>
      </c>
      <c r="AD25" s="17">
        <v>12000</v>
      </c>
      <c r="AE25" s="18">
        <v>0</v>
      </c>
      <c r="AF25" s="18">
        <v>0</v>
      </c>
      <c r="AG25" s="18">
        <v>0</v>
      </c>
      <c r="AH25" s="17">
        <f>ROUND(SUM(I25+K25)/10,0)</f>
        <v>8577</v>
      </c>
      <c r="AI25" s="17">
        <f t="shared" si="6"/>
        <v>12008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60</v>
      </c>
      <c r="BA25" s="18">
        <f t="shared" si="13"/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8">
        <f t="shared" si="2"/>
        <v>32645</v>
      </c>
      <c r="BI25" s="19">
        <f t="shared" si="3"/>
        <v>86551</v>
      </c>
      <c r="BJ25" s="22"/>
    </row>
    <row r="26" spans="1:62" ht="33" customHeight="1">
      <c r="A26" s="13">
        <v>24</v>
      </c>
      <c r="B26" s="5">
        <v>48372</v>
      </c>
      <c r="C26" s="4" t="s">
        <v>86</v>
      </c>
      <c r="D26" s="5" t="s">
        <v>87</v>
      </c>
      <c r="E26" s="14">
        <v>6</v>
      </c>
      <c r="F26" s="14">
        <v>1</v>
      </c>
      <c r="G26" s="14">
        <v>1</v>
      </c>
      <c r="H26" s="14">
        <v>31</v>
      </c>
      <c r="I26" s="15">
        <v>47600</v>
      </c>
      <c r="J26" s="14">
        <v>0</v>
      </c>
      <c r="K26" s="16">
        <f t="shared" si="4"/>
        <v>19992</v>
      </c>
      <c r="L26" s="17">
        <v>3600</v>
      </c>
      <c r="M26" s="17">
        <f t="shared" si="5"/>
        <v>1512</v>
      </c>
      <c r="N26" s="17">
        <v>0</v>
      </c>
      <c r="O26" s="17">
        <f t="shared" si="11"/>
        <v>9463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9">
        <f t="shared" si="1"/>
        <v>82167</v>
      </c>
      <c r="AD26" s="17">
        <v>2500</v>
      </c>
      <c r="AE26" s="18">
        <v>0</v>
      </c>
      <c r="AF26" s="18">
        <v>0</v>
      </c>
      <c r="AG26" s="18">
        <v>0</v>
      </c>
      <c r="AH26" s="17">
        <f>ROUND(SUM(I26+K26)/10,0)</f>
        <v>6759</v>
      </c>
      <c r="AI26" s="17">
        <f t="shared" si="6"/>
        <v>9463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60</v>
      </c>
      <c r="BA26" s="18">
        <f t="shared" si="13"/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8">
        <f t="shared" si="2"/>
        <v>18782</v>
      </c>
      <c r="BI26" s="19">
        <f t="shared" si="3"/>
        <v>63385</v>
      </c>
      <c r="BJ26" s="22"/>
    </row>
    <row r="27" spans="1:62" ht="34.5" customHeight="1">
      <c r="A27" s="13">
        <v>25</v>
      </c>
      <c r="B27" s="5">
        <v>25578</v>
      </c>
      <c r="C27" s="4" t="s">
        <v>88</v>
      </c>
      <c r="D27" s="5" t="s">
        <v>89</v>
      </c>
      <c r="E27" s="14">
        <v>7</v>
      </c>
      <c r="F27" s="14">
        <v>1</v>
      </c>
      <c r="G27" s="14">
        <v>1</v>
      </c>
      <c r="H27" s="14">
        <v>31</v>
      </c>
      <c r="I27" s="15">
        <v>66000</v>
      </c>
      <c r="J27" s="14">
        <v>0</v>
      </c>
      <c r="K27" s="16">
        <f t="shared" si="4"/>
        <v>27720</v>
      </c>
      <c r="L27" s="17">
        <v>3600</v>
      </c>
      <c r="M27" s="17">
        <f t="shared" si="5"/>
        <v>1512</v>
      </c>
      <c r="N27" s="17">
        <f>ROUND((I27+J27)*0.27,0)</f>
        <v>17820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9">
        <f t="shared" si="1"/>
        <v>116652</v>
      </c>
      <c r="AD27" s="17">
        <v>17500</v>
      </c>
      <c r="AE27" s="18">
        <v>0</v>
      </c>
      <c r="AF27" s="18">
        <v>0</v>
      </c>
      <c r="AG27" s="18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40000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60</v>
      </c>
      <c r="BA27" s="18">
        <f t="shared" si="13"/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8">
        <f t="shared" si="2"/>
        <v>57560</v>
      </c>
      <c r="BI27" s="19">
        <f t="shared" si="3"/>
        <v>59092</v>
      </c>
      <c r="BJ27" s="20"/>
    </row>
    <row r="28" spans="1:62" ht="30.75" customHeight="1">
      <c r="A28" s="13">
        <v>26</v>
      </c>
      <c r="B28" s="5">
        <v>59042</v>
      </c>
      <c r="C28" s="4" t="s">
        <v>91</v>
      </c>
      <c r="D28" s="5" t="s">
        <v>90</v>
      </c>
      <c r="E28" s="14">
        <v>6</v>
      </c>
      <c r="F28" s="14">
        <v>1</v>
      </c>
      <c r="G28" s="14">
        <v>1</v>
      </c>
      <c r="H28" s="14">
        <v>31</v>
      </c>
      <c r="I28" s="15">
        <v>44900</v>
      </c>
      <c r="J28" s="14">
        <v>0</v>
      </c>
      <c r="K28" s="16">
        <f t="shared" si="4"/>
        <v>18858</v>
      </c>
      <c r="L28" s="17">
        <v>3600</v>
      </c>
      <c r="M28" s="17">
        <f t="shared" si="5"/>
        <v>1512</v>
      </c>
      <c r="N28" s="17">
        <f>ROUND((I28+J28)*0.27,0)</f>
        <v>12123</v>
      </c>
      <c r="O28" s="17">
        <f aca="true" t="shared" si="14" ref="O28:O39">ROUND(SUM(I28+K28)*14/100,0)</f>
        <v>8926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9">
        <f t="shared" si="1"/>
        <v>89919</v>
      </c>
      <c r="AD28" s="17">
        <v>5500</v>
      </c>
      <c r="AE28" s="18">
        <v>0</v>
      </c>
      <c r="AF28" s="18">
        <v>0</v>
      </c>
      <c r="AG28" s="18">
        <v>0</v>
      </c>
      <c r="AH28" s="17">
        <f aca="true" t="shared" si="15" ref="AH28:AH39">ROUND(SUM(I28+K28)/10,0)</f>
        <v>6376</v>
      </c>
      <c r="AI28" s="17">
        <f t="shared" si="6"/>
        <v>8926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60</v>
      </c>
      <c r="BA28" s="18">
        <f t="shared" si="13"/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8">
        <f t="shared" si="2"/>
        <v>20862</v>
      </c>
      <c r="BI28" s="19">
        <f t="shared" si="3"/>
        <v>69057</v>
      </c>
      <c r="BJ28" s="22"/>
    </row>
    <row r="29" spans="1:62" ht="34.5" customHeight="1">
      <c r="A29" s="13">
        <v>27</v>
      </c>
      <c r="B29" s="5">
        <v>58855</v>
      </c>
      <c r="C29" s="4" t="s">
        <v>92</v>
      </c>
      <c r="D29" s="5" t="s">
        <v>90</v>
      </c>
      <c r="E29" s="14">
        <v>6</v>
      </c>
      <c r="F29" s="14">
        <v>1</v>
      </c>
      <c r="G29" s="14">
        <v>1</v>
      </c>
      <c r="H29" s="14">
        <v>31</v>
      </c>
      <c r="I29" s="15">
        <v>44900</v>
      </c>
      <c r="J29" s="14">
        <v>0</v>
      </c>
      <c r="K29" s="16">
        <f t="shared" si="4"/>
        <v>18858</v>
      </c>
      <c r="L29" s="17">
        <v>3600</v>
      </c>
      <c r="M29" s="17">
        <f t="shared" si="5"/>
        <v>1512</v>
      </c>
      <c r="N29" s="17">
        <f aca="true" t="shared" si="16" ref="N29:N36">ROUND((I29+J29)*0.27,0)</f>
        <v>12123</v>
      </c>
      <c r="O29" s="17">
        <f t="shared" si="14"/>
        <v>8926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9">
        <f t="shared" si="1"/>
        <v>89919</v>
      </c>
      <c r="AD29" s="17">
        <v>4300</v>
      </c>
      <c r="AE29" s="18">
        <v>0</v>
      </c>
      <c r="AF29" s="18">
        <v>0</v>
      </c>
      <c r="AG29" s="18">
        <v>0</v>
      </c>
      <c r="AH29" s="17">
        <f t="shared" si="15"/>
        <v>6376</v>
      </c>
      <c r="AI29" s="17">
        <f t="shared" si="6"/>
        <v>8926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60</v>
      </c>
      <c r="BA29" s="18">
        <f t="shared" si="13"/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8">
        <f t="shared" si="2"/>
        <v>19662</v>
      </c>
      <c r="BI29" s="19">
        <f t="shared" si="3"/>
        <v>70257</v>
      </c>
      <c r="BJ29" s="20"/>
    </row>
    <row r="30" spans="1:62" ht="34.5" customHeight="1">
      <c r="A30" s="13">
        <v>28</v>
      </c>
      <c r="B30" s="5">
        <v>57122</v>
      </c>
      <c r="C30" s="4" t="s">
        <v>93</v>
      </c>
      <c r="D30" s="5" t="s">
        <v>90</v>
      </c>
      <c r="E30" s="14">
        <v>6</v>
      </c>
      <c r="F30" s="14">
        <v>1</v>
      </c>
      <c r="G30" s="14">
        <v>1</v>
      </c>
      <c r="H30" s="14">
        <v>31</v>
      </c>
      <c r="I30" s="15">
        <v>43600</v>
      </c>
      <c r="J30" s="14">
        <v>0</v>
      </c>
      <c r="K30" s="16">
        <f t="shared" si="4"/>
        <v>18312</v>
      </c>
      <c r="L30" s="17">
        <v>3600</v>
      </c>
      <c r="M30" s="17">
        <f t="shared" si="5"/>
        <v>1512</v>
      </c>
      <c r="N30" s="17">
        <f t="shared" si="16"/>
        <v>11772</v>
      </c>
      <c r="O30" s="17">
        <f t="shared" si="14"/>
        <v>8668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9">
        <f t="shared" si="1"/>
        <v>87464</v>
      </c>
      <c r="AD30" s="17">
        <v>6000</v>
      </c>
      <c r="AE30" s="18">
        <v>0</v>
      </c>
      <c r="AF30" s="18">
        <v>0</v>
      </c>
      <c r="AG30" s="18">
        <v>0</v>
      </c>
      <c r="AH30" s="17">
        <f t="shared" si="15"/>
        <v>6191</v>
      </c>
      <c r="AI30" s="17">
        <f t="shared" si="6"/>
        <v>8668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60</v>
      </c>
      <c r="BA30" s="18">
        <f t="shared" si="13"/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8">
        <f t="shared" si="2"/>
        <v>20919</v>
      </c>
      <c r="BI30" s="19">
        <f t="shared" si="3"/>
        <v>66545</v>
      </c>
      <c r="BJ30" s="28"/>
    </row>
    <row r="31" spans="1:62" ht="38.25" customHeight="1">
      <c r="A31" s="13">
        <v>29</v>
      </c>
      <c r="B31" s="5">
        <v>60548</v>
      </c>
      <c r="C31" s="4" t="s">
        <v>94</v>
      </c>
      <c r="D31" s="29" t="s">
        <v>90</v>
      </c>
      <c r="E31" s="30">
        <v>6</v>
      </c>
      <c r="F31" s="30">
        <v>1</v>
      </c>
      <c r="G31" s="30">
        <v>1</v>
      </c>
      <c r="H31" s="14">
        <v>31</v>
      </c>
      <c r="I31" s="31">
        <v>43600</v>
      </c>
      <c r="J31" s="30">
        <v>0</v>
      </c>
      <c r="K31" s="16">
        <f t="shared" si="4"/>
        <v>18312</v>
      </c>
      <c r="L31" s="17">
        <v>3600</v>
      </c>
      <c r="M31" s="17">
        <f t="shared" si="5"/>
        <v>1512</v>
      </c>
      <c r="N31" s="17">
        <f t="shared" si="16"/>
        <v>11772</v>
      </c>
      <c r="O31" s="17">
        <f t="shared" si="14"/>
        <v>8668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32">
        <f t="shared" si="1"/>
        <v>87464</v>
      </c>
      <c r="AD31" s="17">
        <v>5000</v>
      </c>
      <c r="AE31" s="18">
        <v>0</v>
      </c>
      <c r="AF31" s="18">
        <v>0</v>
      </c>
      <c r="AG31" s="18">
        <v>0</v>
      </c>
      <c r="AH31" s="17">
        <f t="shared" si="15"/>
        <v>6191</v>
      </c>
      <c r="AI31" s="17">
        <f t="shared" si="6"/>
        <v>8668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33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33">
        <v>60</v>
      </c>
      <c r="BA31" s="18">
        <f t="shared" si="13"/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8">
        <f t="shared" si="2"/>
        <v>19919</v>
      </c>
      <c r="BI31" s="32">
        <f t="shared" si="3"/>
        <v>67545</v>
      </c>
      <c r="BJ31" s="20"/>
    </row>
    <row r="32" spans="1:62" s="34" customFormat="1" ht="38.25" customHeight="1">
      <c r="A32" s="13">
        <v>30</v>
      </c>
      <c r="B32" s="5">
        <v>72455</v>
      </c>
      <c r="C32" s="4" t="s">
        <v>95</v>
      </c>
      <c r="D32" s="5" t="s">
        <v>90</v>
      </c>
      <c r="E32" s="14">
        <v>6</v>
      </c>
      <c r="F32" s="14">
        <v>1</v>
      </c>
      <c r="G32" s="14">
        <v>1</v>
      </c>
      <c r="H32" s="14">
        <v>31</v>
      </c>
      <c r="I32" s="15">
        <v>41100</v>
      </c>
      <c r="J32" s="14">
        <v>0</v>
      </c>
      <c r="K32" s="16">
        <f t="shared" si="4"/>
        <v>17262</v>
      </c>
      <c r="L32" s="17">
        <v>3600</v>
      </c>
      <c r="M32" s="17">
        <f t="shared" si="5"/>
        <v>1512</v>
      </c>
      <c r="N32" s="17">
        <f t="shared" si="16"/>
        <v>11097</v>
      </c>
      <c r="O32" s="17">
        <f t="shared" si="14"/>
        <v>8171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9">
        <f t="shared" si="1"/>
        <v>82742</v>
      </c>
      <c r="AD32" s="17">
        <v>4500</v>
      </c>
      <c r="AE32" s="18">
        <v>0</v>
      </c>
      <c r="AF32" s="18">
        <v>0</v>
      </c>
      <c r="AG32" s="18">
        <v>0</v>
      </c>
      <c r="AH32" s="17">
        <f t="shared" si="15"/>
        <v>5836</v>
      </c>
      <c r="AI32" s="17">
        <f t="shared" si="6"/>
        <v>8171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33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33">
        <v>60</v>
      </c>
      <c r="BA32" s="18">
        <f t="shared" si="13"/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8">
        <f t="shared" si="2"/>
        <v>18567</v>
      </c>
      <c r="BI32" s="32">
        <f>SUM(AC32-BH32)</f>
        <v>64175</v>
      </c>
      <c r="BJ32" s="22"/>
    </row>
    <row r="33" spans="1:62" s="36" customFormat="1" ht="52.5" customHeight="1">
      <c r="A33" s="13">
        <v>31</v>
      </c>
      <c r="B33" s="5">
        <v>71004</v>
      </c>
      <c r="C33" s="4" t="s">
        <v>96</v>
      </c>
      <c r="D33" s="5" t="s">
        <v>90</v>
      </c>
      <c r="E33" s="14">
        <v>6</v>
      </c>
      <c r="F33" s="14">
        <v>1</v>
      </c>
      <c r="G33" s="14">
        <v>1</v>
      </c>
      <c r="H33" s="14">
        <v>31</v>
      </c>
      <c r="I33" s="15">
        <v>41100</v>
      </c>
      <c r="J33" s="14">
        <v>0</v>
      </c>
      <c r="K33" s="16">
        <f t="shared" si="4"/>
        <v>17262</v>
      </c>
      <c r="L33" s="17">
        <v>3600</v>
      </c>
      <c r="M33" s="17">
        <f t="shared" si="5"/>
        <v>1512</v>
      </c>
      <c r="N33" s="17">
        <f t="shared" si="16"/>
        <v>11097</v>
      </c>
      <c r="O33" s="17">
        <f t="shared" si="14"/>
        <v>8171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9">
        <f>SUM(I33:AB33)</f>
        <v>82742</v>
      </c>
      <c r="AD33" s="17">
        <v>3000</v>
      </c>
      <c r="AE33" s="18">
        <v>0</v>
      </c>
      <c r="AF33" s="18">
        <v>0</v>
      </c>
      <c r="AG33" s="18">
        <v>0</v>
      </c>
      <c r="AH33" s="17">
        <f t="shared" si="15"/>
        <v>5836</v>
      </c>
      <c r="AI33" s="17">
        <f t="shared" si="6"/>
        <v>8171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33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33">
        <v>60</v>
      </c>
      <c r="BA33" s="18">
        <f t="shared" si="13"/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8">
        <f aca="true" t="shared" si="17" ref="BH33:BH39">ROUND(SUM(AD33:BG33),0)</f>
        <v>17067</v>
      </c>
      <c r="BI33" s="32">
        <f>SUM(AC33-BH33)</f>
        <v>65675</v>
      </c>
      <c r="BJ33" s="23"/>
    </row>
    <row r="34" spans="1:62" s="36" customFormat="1" ht="38.25" customHeight="1">
      <c r="A34" s="13">
        <v>32</v>
      </c>
      <c r="B34" s="5">
        <v>69773</v>
      </c>
      <c r="C34" s="4" t="s">
        <v>97</v>
      </c>
      <c r="D34" s="5" t="s">
        <v>90</v>
      </c>
      <c r="E34" s="14">
        <v>6</v>
      </c>
      <c r="F34" s="14">
        <v>1</v>
      </c>
      <c r="G34" s="14">
        <v>1</v>
      </c>
      <c r="H34" s="14">
        <v>31</v>
      </c>
      <c r="I34" s="15">
        <v>41100</v>
      </c>
      <c r="J34" s="14">
        <v>0</v>
      </c>
      <c r="K34" s="16">
        <f t="shared" si="4"/>
        <v>17262</v>
      </c>
      <c r="L34" s="17">
        <v>3600</v>
      </c>
      <c r="M34" s="17">
        <f t="shared" si="5"/>
        <v>1512</v>
      </c>
      <c r="N34" s="17">
        <f t="shared" si="16"/>
        <v>11097</v>
      </c>
      <c r="O34" s="17">
        <f t="shared" si="14"/>
        <v>8171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9">
        <f>SUM(I34:AB34)</f>
        <v>82742</v>
      </c>
      <c r="AD34" s="17">
        <v>1500</v>
      </c>
      <c r="AE34" s="18">
        <v>0</v>
      </c>
      <c r="AF34" s="18">
        <v>0</v>
      </c>
      <c r="AG34" s="18">
        <v>0</v>
      </c>
      <c r="AH34" s="17">
        <f t="shared" si="15"/>
        <v>5836</v>
      </c>
      <c r="AI34" s="17">
        <f t="shared" si="6"/>
        <v>8171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33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33">
        <v>60</v>
      </c>
      <c r="BA34" s="18">
        <f t="shared" si="13"/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8">
        <f t="shared" si="17"/>
        <v>15567</v>
      </c>
      <c r="BI34" s="32">
        <f>SUM(AC34-BH34)</f>
        <v>67175</v>
      </c>
      <c r="BJ34" s="35"/>
    </row>
    <row r="35" spans="1:62" s="36" customFormat="1" ht="38.25" customHeight="1">
      <c r="A35" s="13">
        <v>33</v>
      </c>
      <c r="B35" s="5">
        <v>71166</v>
      </c>
      <c r="C35" s="4" t="s">
        <v>98</v>
      </c>
      <c r="D35" s="5" t="s">
        <v>90</v>
      </c>
      <c r="E35" s="14">
        <v>6</v>
      </c>
      <c r="F35" s="14">
        <v>1</v>
      </c>
      <c r="G35" s="14">
        <v>1</v>
      </c>
      <c r="H35" s="14">
        <v>31</v>
      </c>
      <c r="I35" s="15">
        <v>41100</v>
      </c>
      <c r="J35" s="14">
        <v>0</v>
      </c>
      <c r="K35" s="16">
        <f t="shared" si="4"/>
        <v>17262</v>
      </c>
      <c r="L35" s="17">
        <v>3600</v>
      </c>
      <c r="M35" s="17">
        <f t="shared" si="5"/>
        <v>1512</v>
      </c>
      <c r="N35" s="17">
        <f t="shared" si="16"/>
        <v>11097</v>
      </c>
      <c r="O35" s="17">
        <f t="shared" si="14"/>
        <v>8171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9">
        <f>SUM(I35:AB35)</f>
        <v>82742</v>
      </c>
      <c r="AD35" s="17">
        <v>3000</v>
      </c>
      <c r="AE35" s="18">
        <v>0</v>
      </c>
      <c r="AF35" s="18">
        <v>0</v>
      </c>
      <c r="AG35" s="18">
        <v>0</v>
      </c>
      <c r="AH35" s="17">
        <f t="shared" si="15"/>
        <v>5836</v>
      </c>
      <c r="AI35" s="17">
        <f t="shared" si="6"/>
        <v>8171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33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33">
        <v>60</v>
      </c>
      <c r="BA35" s="18">
        <f t="shared" si="13"/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8">
        <f t="shared" si="17"/>
        <v>17067</v>
      </c>
      <c r="BI35" s="32">
        <f>SUM(AC35-BH35)</f>
        <v>65675</v>
      </c>
      <c r="BJ35" s="35"/>
    </row>
    <row r="36" spans="1:62" s="36" customFormat="1" ht="38.25" customHeight="1">
      <c r="A36" s="13">
        <v>34</v>
      </c>
      <c r="B36" s="5">
        <v>70906</v>
      </c>
      <c r="C36" s="4" t="s">
        <v>99</v>
      </c>
      <c r="D36" s="5" t="s">
        <v>90</v>
      </c>
      <c r="E36" s="14">
        <v>6</v>
      </c>
      <c r="F36" s="14">
        <v>1</v>
      </c>
      <c r="G36" s="14">
        <v>1</v>
      </c>
      <c r="H36" s="14">
        <v>31</v>
      </c>
      <c r="I36" s="15">
        <v>41100</v>
      </c>
      <c r="J36" s="14">
        <v>0</v>
      </c>
      <c r="K36" s="16">
        <f t="shared" si="4"/>
        <v>17262</v>
      </c>
      <c r="L36" s="17">
        <v>3600</v>
      </c>
      <c r="M36" s="17">
        <f t="shared" si="5"/>
        <v>1512</v>
      </c>
      <c r="N36" s="17">
        <f t="shared" si="16"/>
        <v>11097</v>
      </c>
      <c r="O36" s="17">
        <f t="shared" si="14"/>
        <v>8171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9">
        <f>SUM(I36:AB36)</f>
        <v>82742</v>
      </c>
      <c r="AD36" s="17">
        <v>2500</v>
      </c>
      <c r="AE36" s="18">
        <v>0</v>
      </c>
      <c r="AF36" s="18">
        <v>0</v>
      </c>
      <c r="AG36" s="18">
        <v>0</v>
      </c>
      <c r="AH36" s="17">
        <f t="shared" si="15"/>
        <v>5836</v>
      </c>
      <c r="AI36" s="17">
        <f t="shared" si="6"/>
        <v>8171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33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33">
        <v>60</v>
      </c>
      <c r="BA36" s="18">
        <f t="shared" si="13"/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8">
        <f t="shared" si="17"/>
        <v>16567</v>
      </c>
      <c r="BI36" s="32">
        <f>SUM(AC36-BH36)</f>
        <v>66175</v>
      </c>
      <c r="BJ36" s="35"/>
    </row>
    <row r="37" spans="1:62" ht="40.5" customHeight="1">
      <c r="A37" s="13">
        <v>35</v>
      </c>
      <c r="B37" s="5">
        <v>5720</v>
      </c>
      <c r="C37" s="4" t="s">
        <v>100</v>
      </c>
      <c r="D37" s="5" t="s">
        <v>101</v>
      </c>
      <c r="E37" s="37">
        <v>5</v>
      </c>
      <c r="F37" s="13">
        <v>1</v>
      </c>
      <c r="G37" s="13">
        <v>1</v>
      </c>
      <c r="H37" s="14">
        <v>31</v>
      </c>
      <c r="I37" s="15">
        <v>42800</v>
      </c>
      <c r="J37" s="14">
        <v>0</v>
      </c>
      <c r="K37" s="16">
        <f t="shared" si="4"/>
        <v>17976</v>
      </c>
      <c r="L37" s="17">
        <v>3600</v>
      </c>
      <c r="M37" s="17">
        <f t="shared" si="5"/>
        <v>1512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9">
        <f t="shared" si="1"/>
        <v>65888</v>
      </c>
      <c r="AD37" s="17">
        <v>3000</v>
      </c>
      <c r="AE37" s="18">
        <v>0</v>
      </c>
      <c r="AF37" s="17">
        <v>370</v>
      </c>
      <c r="AG37" s="17">
        <f>237+2129</f>
        <v>2366</v>
      </c>
      <c r="AH37" s="17">
        <v>0</v>
      </c>
      <c r="AI37" s="17">
        <f t="shared" si="6"/>
        <v>0</v>
      </c>
      <c r="AJ37" s="17">
        <v>500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30000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30</v>
      </c>
      <c r="BA37" s="18">
        <f t="shared" si="13"/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8">
        <f t="shared" si="17"/>
        <v>36266</v>
      </c>
      <c r="BI37" s="19">
        <f t="shared" si="3"/>
        <v>29622</v>
      </c>
      <c r="BJ37" s="68" t="s">
        <v>109</v>
      </c>
    </row>
    <row r="38" spans="1:62" ht="40.5" customHeight="1">
      <c r="A38" s="13">
        <v>36</v>
      </c>
      <c r="B38" s="5">
        <v>100190</v>
      </c>
      <c r="C38" s="4" t="s">
        <v>105</v>
      </c>
      <c r="D38" s="5" t="s">
        <v>106</v>
      </c>
      <c r="E38" s="37">
        <v>5</v>
      </c>
      <c r="F38" s="13">
        <v>1</v>
      </c>
      <c r="G38" s="13">
        <v>1</v>
      </c>
      <c r="H38" s="14">
        <v>31</v>
      </c>
      <c r="I38" s="15">
        <v>50500</v>
      </c>
      <c r="J38" s="14">
        <v>0</v>
      </c>
      <c r="K38" s="16">
        <f t="shared" si="4"/>
        <v>21210</v>
      </c>
      <c r="L38" s="17">
        <v>3600</v>
      </c>
      <c r="M38" s="17">
        <f t="shared" si="5"/>
        <v>1512</v>
      </c>
      <c r="N38" s="17">
        <f>ROUND((I38+J38)*0.27,0)</f>
        <v>13635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9">
        <f t="shared" si="1"/>
        <v>90457</v>
      </c>
      <c r="AD38" s="17">
        <v>9000</v>
      </c>
      <c r="AE38" s="18">
        <v>0</v>
      </c>
      <c r="AF38" s="17">
        <v>0</v>
      </c>
      <c r="AG38" s="17">
        <v>0</v>
      </c>
      <c r="AH38" s="17">
        <v>0</v>
      </c>
      <c r="AI38" s="17">
        <f t="shared" si="6"/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40000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30</v>
      </c>
      <c r="BA38" s="18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8">
        <f t="shared" si="17"/>
        <v>49030</v>
      </c>
      <c r="BI38" s="19">
        <f t="shared" si="3"/>
        <v>41427</v>
      </c>
      <c r="BJ38" s="38"/>
    </row>
    <row r="39" spans="1:62" ht="40.5" customHeight="1">
      <c r="A39" s="13">
        <v>37</v>
      </c>
      <c r="B39" s="5">
        <v>100150</v>
      </c>
      <c r="C39" s="4" t="s">
        <v>103</v>
      </c>
      <c r="D39" s="5" t="s">
        <v>102</v>
      </c>
      <c r="E39" s="13">
        <v>1</v>
      </c>
      <c r="F39" s="13">
        <v>1</v>
      </c>
      <c r="G39" s="13">
        <v>1</v>
      </c>
      <c r="H39" s="14">
        <v>31</v>
      </c>
      <c r="I39" s="15">
        <v>18500</v>
      </c>
      <c r="J39" s="14">
        <v>0</v>
      </c>
      <c r="K39" s="16">
        <f t="shared" si="4"/>
        <v>7770</v>
      </c>
      <c r="L39" s="17">
        <v>1350</v>
      </c>
      <c r="M39" s="17">
        <f t="shared" si="5"/>
        <v>567</v>
      </c>
      <c r="N39" s="17">
        <v>5400</v>
      </c>
      <c r="O39" s="17">
        <f t="shared" si="14"/>
        <v>3678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9">
        <f>SUM(I39:AB39)</f>
        <v>37265</v>
      </c>
      <c r="AD39" s="17">
        <v>0</v>
      </c>
      <c r="AE39" s="18">
        <v>0</v>
      </c>
      <c r="AF39" s="18">
        <v>0</v>
      </c>
      <c r="AG39" s="18">
        <v>0</v>
      </c>
      <c r="AH39" s="17">
        <f t="shared" si="15"/>
        <v>2627</v>
      </c>
      <c r="AI39" s="17">
        <f t="shared" si="6"/>
        <v>3678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30</v>
      </c>
      <c r="BA39" s="18">
        <f t="shared" si="13"/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f t="shared" si="17"/>
        <v>6335</v>
      </c>
      <c r="BI39" s="19">
        <f t="shared" si="3"/>
        <v>30930</v>
      </c>
      <c r="BJ39" s="28"/>
    </row>
    <row r="40" spans="1:62" s="41" customFormat="1" ht="39.75" customHeight="1">
      <c r="A40" s="101" t="s">
        <v>104</v>
      </c>
      <c r="B40" s="101"/>
      <c r="C40" s="101"/>
      <c r="D40" s="101"/>
      <c r="E40" s="101"/>
      <c r="F40" s="101"/>
      <c r="G40" s="101"/>
      <c r="H40" s="101"/>
      <c r="I40" s="39">
        <f aca="true" t="shared" si="18" ref="I40:AN40">SUM(I3:I39)</f>
        <v>2077000</v>
      </c>
      <c r="J40" s="39">
        <f t="shared" si="18"/>
        <v>0</v>
      </c>
      <c r="K40" s="39">
        <f t="shared" si="18"/>
        <v>872340</v>
      </c>
      <c r="L40" s="39">
        <f t="shared" si="18"/>
        <v>141750</v>
      </c>
      <c r="M40" s="39">
        <f t="shared" si="18"/>
        <v>59535</v>
      </c>
      <c r="N40" s="39">
        <f t="shared" si="18"/>
        <v>536787</v>
      </c>
      <c r="O40" s="39">
        <f t="shared" si="18"/>
        <v>304846</v>
      </c>
      <c r="P40" s="39">
        <f t="shared" si="18"/>
        <v>0</v>
      </c>
      <c r="Q40" s="39">
        <f t="shared" si="18"/>
        <v>0</v>
      </c>
      <c r="R40" s="39">
        <f t="shared" si="18"/>
        <v>0</v>
      </c>
      <c r="S40" s="39">
        <f t="shared" si="18"/>
        <v>0</v>
      </c>
      <c r="T40" s="39">
        <f t="shared" si="18"/>
        <v>0</v>
      </c>
      <c r="U40" s="39">
        <f t="shared" si="18"/>
        <v>0</v>
      </c>
      <c r="V40" s="39">
        <f t="shared" si="18"/>
        <v>0</v>
      </c>
      <c r="W40" s="39">
        <f t="shared" si="18"/>
        <v>0</v>
      </c>
      <c r="X40" s="39">
        <f t="shared" si="18"/>
        <v>0</v>
      </c>
      <c r="Y40" s="39">
        <f t="shared" si="18"/>
        <v>0</v>
      </c>
      <c r="Z40" s="39">
        <f t="shared" si="18"/>
        <v>0</v>
      </c>
      <c r="AA40" s="39">
        <f t="shared" si="18"/>
        <v>1683</v>
      </c>
      <c r="AB40" s="39">
        <f t="shared" si="18"/>
        <v>0</v>
      </c>
      <c r="AC40" s="39">
        <f t="shared" si="18"/>
        <v>3993941</v>
      </c>
      <c r="AD40" s="39">
        <f t="shared" si="18"/>
        <v>362300</v>
      </c>
      <c r="AE40" s="39">
        <f t="shared" si="18"/>
        <v>0</v>
      </c>
      <c r="AF40" s="39">
        <f t="shared" si="18"/>
        <v>370</v>
      </c>
      <c r="AG40" s="39">
        <f t="shared" si="18"/>
        <v>2366</v>
      </c>
      <c r="AH40" s="39">
        <f t="shared" si="18"/>
        <v>217740</v>
      </c>
      <c r="AI40" s="39">
        <f t="shared" si="18"/>
        <v>304846</v>
      </c>
      <c r="AJ40" s="39">
        <f t="shared" si="18"/>
        <v>500</v>
      </c>
      <c r="AK40" s="39">
        <f t="shared" si="18"/>
        <v>0</v>
      </c>
      <c r="AL40" s="39">
        <f t="shared" si="18"/>
        <v>0</v>
      </c>
      <c r="AM40" s="39">
        <f t="shared" si="18"/>
        <v>0</v>
      </c>
      <c r="AN40" s="39">
        <f t="shared" si="18"/>
        <v>0</v>
      </c>
      <c r="AO40" s="39">
        <f aca="true" t="shared" si="19" ref="AO40:BI40">SUM(AO3:AO39)</f>
        <v>0</v>
      </c>
      <c r="AP40" s="39">
        <f t="shared" si="19"/>
        <v>0</v>
      </c>
      <c r="AQ40" s="39">
        <f t="shared" si="19"/>
        <v>220000</v>
      </c>
      <c r="AR40" s="39">
        <f t="shared" si="19"/>
        <v>0</v>
      </c>
      <c r="AS40" s="39">
        <f t="shared" si="19"/>
        <v>0</v>
      </c>
      <c r="AT40" s="39">
        <f t="shared" si="19"/>
        <v>0</v>
      </c>
      <c r="AU40" s="39">
        <f t="shared" si="19"/>
        <v>0</v>
      </c>
      <c r="AV40" s="39">
        <f t="shared" si="19"/>
        <v>0</v>
      </c>
      <c r="AW40" s="39">
        <f t="shared" si="19"/>
        <v>0</v>
      </c>
      <c r="AX40" s="39">
        <f t="shared" si="19"/>
        <v>0</v>
      </c>
      <c r="AY40" s="39">
        <f t="shared" si="19"/>
        <v>0</v>
      </c>
      <c r="AZ40" s="39">
        <f t="shared" si="19"/>
        <v>2130</v>
      </c>
      <c r="BA40" s="39">
        <f t="shared" si="19"/>
        <v>0</v>
      </c>
      <c r="BB40" s="39">
        <f t="shared" si="19"/>
        <v>1657</v>
      </c>
      <c r="BC40" s="39">
        <f t="shared" si="19"/>
        <v>0</v>
      </c>
      <c r="BD40" s="39">
        <f t="shared" si="19"/>
        <v>0</v>
      </c>
      <c r="BE40" s="39">
        <f t="shared" si="19"/>
        <v>0</v>
      </c>
      <c r="BF40" s="39">
        <f t="shared" si="19"/>
        <v>0</v>
      </c>
      <c r="BG40" s="39">
        <f t="shared" si="19"/>
        <v>0</v>
      </c>
      <c r="BH40" s="39">
        <f t="shared" si="19"/>
        <v>1111909</v>
      </c>
      <c r="BI40" s="39">
        <f t="shared" si="19"/>
        <v>2882032</v>
      </c>
      <c r="BJ40" s="40"/>
    </row>
    <row r="42" ht="27.75" customHeight="1"/>
    <row r="43" ht="52.5" customHeight="1"/>
    <row r="44" ht="52.5" customHeight="1"/>
    <row r="45" ht="52.5" customHeight="1"/>
    <row r="46" ht="52.5" customHeight="1"/>
    <row r="47" ht="52.5" customHeight="1"/>
    <row r="48" ht="52.5" customHeight="1"/>
    <row r="49" ht="42" customHeight="1"/>
    <row r="50" ht="180.75" customHeight="1"/>
    <row r="51" ht="2.25" customHeight="1" thickBot="1"/>
    <row r="52" spans="1:45" s="48" customFormat="1" ht="36.75" customHeight="1">
      <c r="A52" s="1"/>
      <c r="B52" s="44"/>
      <c r="C52" s="45"/>
      <c r="D52" s="46"/>
      <c r="E52" s="102"/>
      <c r="F52" s="102"/>
      <c r="G52" s="102"/>
      <c r="H52" s="102"/>
      <c r="I52" s="102"/>
      <c r="J52" s="102"/>
      <c r="K52" s="102"/>
      <c r="L52" s="102"/>
      <c r="M52" s="102"/>
      <c r="N52" s="47"/>
      <c r="Y52" s="49"/>
      <c r="Z52" s="50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104"/>
      <c r="AL52" s="104"/>
      <c r="AM52" s="104"/>
      <c r="AN52" s="104"/>
      <c r="AO52" s="104"/>
      <c r="AP52" s="104"/>
      <c r="AQ52" s="105"/>
      <c r="AR52" s="51"/>
      <c r="AS52" s="51"/>
    </row>
    <row r="53" spans="2:45" s="48" customFormat="1" ht="27.75" customHeight="1">
      <c r="B53" s="44"/>
      <c r="C53" s="45"/>
      <c r="D53" s="52"/>
      <c r="E53" s="98"/>
      <c r="F53" s="98"/>
      <c r="G53" s="98"/>
      <c r="H53" s="98"/>
      <c r="I53" s="98"/>
      <c r="J53" s="98"/>
      <c r="K53" s="98"/>
      <c r="L53" s="98"/>
      <c r="M53" s="98"/>
      <c r="N53" s="53"/>
      <c r="Y53" s="54"/>
      <c r="Z53" s="55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K53" s="79"/>
      <c r="AL53" s="79"/>
      <c r="AM53" s="79"/>
      <c r="AN53" s="79"/>
      <c r="AO53" s="79"/>
      <c r="AP53" s="79"/>
      <c r="AQ53" s="80"/>
      <c r="AR53" s="56"/>
      <c r="AS53" s="56"/>
    </row>
    <row r="54" spans="2:45" s="48" customFormat="1" ht="27.75" customHeight="1">
      <c r="B54" s="44"/>
      <c r="C54" s="45"/>
      <c r="D54" s="52"/>
      <c r="E54" s="98"/>
      <c r="F54" s="98"/>
      <c r="G54" s="98"/>
      <c r="H54" s="98"/>
      <c r="I54" s="98"/>
      <c r="J54" s="98"/>
      <c r="K54" s="98"/>
      <c r="L54" s="98"/>
      <c r="M54" s="98"/>
      <c r="N54" s="53"/>
      <c r="Y54" s="54"/>
      <c r="Z54" s="55"/>
      <c r="AA54" s="78"/>
      <c r="AB54" s="78"/>
      <c r="AC54" s="78"/>
      <c r="AD54" s="78"/>
      <c r="AE54" s="78"/>
      <c r="AF54" s="78"/>
      <c r="AG54" s="78"/>
      <c r="AH54" s="78"/>
      <c r="AI54" s="78"/>
      <c r="AJ54" s="79"/>
      <c r="AK54" s="79"/>
      <c r="AL54" s="79"/>
      <c r="AM54" s="79"/>
      <c r="AN54" s="79"/>
      <c r="AO54" s="79"/>
      <c r="AP54" s="79"/>
      <c r="AQ54" s="80"/>
      <c r="AR54" s="56"/>
      <c r="AS54" s="56"/>
    </row>
    <row r="55" spans="2:45" s="48" customFormat="1" ht="27.75" customHeight="1">
      <c r="B55" s="44"/>
      <c r="C55" s="45"/>
      <c r="D55" s="52"/>
      <c r="E55" s="94"/>
      <c r="F55" s="94"/>
      <c r="G55" s="94"/>
      <c r="H55" s="94"/>
      <c r="I55" s="94"/>
      <c r="J55" s="94"/>
      <c r="K55" s="94"/>
      <c r="L55" s="94"/>
      <c r="M55" s="94"/>
      <c r="N55" s="53"/>
      <c r="Y55" s="54"/>
      <c r="Z55" s="55"/>
      <c r="AA55" s="78"/>
      <c r="AB55" s="78"/>
      <c r="AC55" s="78"/>
      <c r="AD55" s="78"/>
      <c r="AE55" s="78"/>
      <c r="AF55" s="78"/>
      <c r="AG55" s="78"/>
      <c r="AH55" s="78"/>
      <c r="AI55" s="78"/>
      <c r="AJ55" s="79"/>
      <c r="AK55" s="79"/>
      <c r="AL55" s="79"/>
      <c r="AM55" s="79"/>
      <c r="AN55" s="79"/>
      <c r="AO55" s="79"/>
      <c r="AP55" s="79"/>
      <c r="AQ55" s="80"/>
      <c r="AR55" s="56"/>
      <c r="AS55" s="56"/>
    </row>
    <row r="56" spans="2:45" s="48" customFormat="1" ht="27.75" customHeight="1">
      <c r="B56" s="44"/>
      <c r="C56" s="45"/>
      <c r="D56" s="52"/>
      <c r="E56" s="94"/>
      <c r="F56" s="94"/>
      <c r="G56" s="94"/>
      <c r="H56" s="94"/>
      <c r="I56" s="94"/>
      <c r="J56" s="94"/>
      <c r="K56" s="94"/>
      <c r="L56" s="94"/>
      <c r="M56" s="94"/>
      <c r="N56" s="53"/>
      <c r="Y56" s="54"/>
      <c r="Z56" s="55"/>
      <c r="AA56" s="78"/>
      <c r="AB56" s="78"/>
      <c r="AC56" s="78"/>
      <c r="AD56" s="78"/>
      <c r="AE56" s="78"/>
      <c r="AF56" s="78"/>
      <c r="AG56" s="78"/>
      <c r="AH56" s="78"/>
      <c r="AI56" s="78"/>
      <c r="AJ56" s="79"/>
      <c r="AK56" s="79"/>
      <c r="AL56" s="79"/>
      <c r="AM56" s="79"/>
      <c r="AN56" s="79"/>
      <c r="AO56" s="79"/>
      <c r="AP56" s="79"/>
      <c r="AQ56" s="80"/>
      <c r="AR56" s="56"/>
      <c r="AS56" s="56"/>
    </row>
    <row r="57" spans="2:45" s="48" customFormat="1" ht="27.75" customHeight="1">
      <c r="B57" s="44"/>
      <c r="C57" s="45"/>
      <c r="D57" s="52"/>
      <c r="E57" s="94"/>
      <c r="F57" s="94"/>
      <c r="G57" s="94"/>
      <c r="H57" s="94"/>
      <c r="I57" s="94"/>
      <c r="J57" s="94"/>
      <c r="K57" s="94"/>
      <c r="L57" s="94"/>
      <c r="M57" s="94"/>
      <c r="N57" s="53"/>
      <c r="Y57" s="54"/>
      <c r="Z57" s="55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79"/>
      <c r="AL57" s="79"/>
      <c r="AM57" s="79"/>
      <c r="AN57" s="79"/>
      <c r="AO57" s="79"/>
      <c r="AP57" s="79"/>
      <c r="AQ57" s="80"/>
      <c r="AR57" s="56"/>
      <c r="AS57" s="56"/>
    </row>
    <row r="58" spans="2:45" s="48" customFormat="1" ht="27.75" customHeight="1">
      <c r="B58" s="44"/>
      <c r="C58" s="45"/>
      <c r="D58" s="52"/>
      <c r="E58" s="94"/>
      <c r="F58" s="94"/>
      <c r="G58" s="94"/>
      <c r="H58" s="94"/>
      <c r="I58" s="94"/>
      <c r="J58" s="94"/>
      <c r="K58" s="94"/>
      <c r="L58" s="94"/>
      <c r="M58" s="94"/>
      <c r="N58" s="53"/>
      <c r="Y58" s="54"/>
      <c r="Z58" s="55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79"/>
      <c r="AL58" s="79"/>
      <c r="AM58" s="79"/>
      <c r="AN58" s="79"/>
      <c r="AO58" s="79"/>
      <c r="AP58" s="79"/>
      <c r="AQ58" s="80"/>
      <c r="AR58" s="56"/>
      <c r="AS58" s="56"/>
    </row>
    <row r="59" spans="2:45" s="48" customFormat="1" ht="27.75" customHeight="1">
      <c r="B59" s="44"/>
      <c r="C59" s="45"/>
      <c r="D59" s="52"/>
      <c r="E59" s="94"/>
      <c r="F59" s="94"/>
      <c r="G59" s="94"/>
      <c r="H59" s="94"/>
      <c r="I59" s="94"/>
      <c r="J59" s="94"/>
      <c r="K59" s="94"/>
      <c r="L59" s="94"/>
      <c r="M59" s="94"/>
      <c r="N59" s="53"/>
      <c r="Y59" s="54"/>
      <c r="Z59" s="55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9"/>
      <c r="AL59" s="79"/>
      <c r="AM59" s="79"/>
      <c r="AN59" s="79"/>
      <c r="AO59" s="79"/>
      <c r="AP59" s="79"/>
      <c r="AQ59" s="80"/>
      <c r="AR59" s="56"/>
      <c r="AS59" s="56"/>
    </row>
    <row r="60" spans="2:45" s="48" customFormat="1" ht="27.75" customHeight="1">
      <c r="B60" s="44"/>
      <c r="C60" s="45"/>
      <c r="D60" s="52"/>
      <c r="E60" s="94"/>
      <c r="F60" s="94"/>
      <c r="G60" s="94"/>
      <c r="H60" s="94"/>
      <c r="I60" s="94"/>
      <c r="J60" s="94"/>
      <c r="K60" s="94"/>
      <c r="L60" s="94"/>
      <c r="M60" s="94"/>
      <c r="N60" s="53"/>
      <c r="Y60" s="54"/>
      <c r="Z60" s="55"/>
      <c r="AA60" s="78"/>
      <c r="AB60" s="78"/>
      <c r="AC60" s="78"/>
      <c r="AD60" s="78"/>
      <c r="AE60" s="78"/>
      <c r="AF60" s="78"/>
      <c r="AG60" s="78"/>
      <c r="AH60" s="78"/>
      <c r="AI60" s="78"/>
      <c r="AJ60" s="79"/>
      <c r="AK60" s="79"/>
      <c r="AL60" s="79"/>
      <c r="AM60" s="79"/>
      <c r="AN60" s="79"/>
      <c r="AO60" s="79"/>
      <c r="AP60" s="79"/>
      <c r="AQ60" s="80"/>
      <c r="AR60" s="56"/>
      <c r="AS60" s="56"/>
    </row>
    <row r="61" spans="2:45" s="48" customFormat="1" ht="27.75" customHeight="1">
      <c r="B61" s="44"/>
      <c r="C61" s="45"/>
      <c r="D61" s="52"/>
      <c r="E61" s="94"/>
      <c r="F61" s="94"/>
      <c r="G61" s="94"/>
      <c r="H61" s="94"/>
      <c r="I61" s="94"/>
      <c r="J61" s="94"/>
      <c r="K61" s="94"/>
      <c r="L61" s="94"/>
      <c r="M61" s="94"/>
      <c r="N61" s="53"/>
      <c r="Y61" s="54"/>
      <c r="Z61" s="55"/>
      <c r="AA61" s="78"/>
      <c r="AB61" s="78"/>
      <c r="AC61" s="78"/>
      <c r="AD61" s="78"/>
      <c r="AE61" s="78"/>
      <c r="AF61" s="78"/>
      <c r="AG61" s="78"/>
      <c r="AH61" s="78"/>
      <c r="AI61" s="78"/>
      <c r="AJ61" s="79"/>
      <c r="AK61" s="79"/>
      <c r="AL61" s="79"/>
      <c r="AM61" s="79"/>
      <c r="AN61" s="79"/>
      <c r="AO61" s="79"/>
      <c r="AP61" s="79"/>
      <c r="AQ61" s="80"/>
      <c r="AR61" s="56"/>
      <c r="AS61" s="56"/>
    </row>
    <row r="62" spans="2:45" s="48" customFormat="1" ht="27.75" customHeight="1">
      <c r="B62" s="44"/>
      <c r="C62" s="45"/>
      <c r="D62" s="52"/>
      <c r="E62" s="97"/>
      <c r="F62" s="97"/>
      <c r="G62" s="97"/>
      <c r="H62" s="97"/>
      <c r="I62" s="97"/>
      <c r="J62" s="97"/>
      <c r="K62" s="97"/>
      <c r="L62" s="97"/>
      <c r="M62" s="97"/>
      <c r="N62" s="53"/>
      <c r="Y62" s="54"/>
      <c r="Z62" s="55"/>
      <c r="AA62" s="78"/>
      <c r="AB62" s="78"/>
      <c r="AC62" s="78"/>
      <c r="AD62" s="78"/>
      <c r="AE62" s="78"/>
      <c r="AF62" s="78"/>
      <c r="AG62" s="78"/>
      <c r="AH62" s="78"/>
      <c r="AI62" s="78"/>
      <c r="AJ62" s="79"/>
      <c r="AK62" s="79"/>
      <c r="AL62" s="79"/>
      <c r="AM62" s="79"/>
      <c r="AN62" s="79"/>
      <c r="AO62" s="79"/>
      <c r="AP62" s="79"/>
      <c r="AQ62" s="80"/>
      <c r="AR62" s="56"/>
      <c r="AS62" s="56"/>
    </row>
    <row r="63" spans="2:45" s="48" customFormat="1" ht="27.75" customHeight="1">
      <c r="B63" s="44"/>
      <c r="C63" s="45"/>
      <c r="D63" s="52"/>
      <c r="E63" s="97"/>
      <c r="F63" s="97"/>
      <c r="G63" s="97"/>
      <c r="H63" s="97"/>
      <c r="I63" s="97"/>
      <c r="J63" s="97"/>
      <c r="K63" s="97"/>
      <c r="L63" s="97"/>
      <c r="M63" s="97"/>
      <c r="N63" s="53"/>
      <c r="Y63" s="54"/>
      <c r="Z63" s="55"/>
      <c r="AA63" s="78"/>
      <c r="AB63" s="78"/>
      <c r="AC63" s="78"/>
      <c r="AD63" s="78"/>
      <c r="AE63" s="78"/>
      <c r="AF63" s="78"/>
      <c r="AG63" s="78"/>
      <c r="AH63" s="78"/>
      <c r="AI63" s="78"/>
      <c r="AJ63" s="79"/>
      <c r="AK63" s="79"/>
      <c r="AL63" s="79"/>
      <c r="AM63" s="79"/>
      <c r="AN63" s="79"/>
      <c r="AO63" s="79"/>
      <c r="AP63" s="79"/>
      <c r="AQ63" s="80"/>
      <c r="AR63" s="56"/>
      <c r="AS63" s="56"/>
    </row>
    <row r="64" spans="2:60" s="48" customFormat="1" ht="27.75" customHeight="1">
      <c r="B64" s="44"/>
      <c r="C64" s="45"/>
      <c r="D64" s="52"/>
      <c r="E64" s="94"/>
      <c r="F64" s="94"/>
      <c r="G64" s="94"/>
      <c r="H64" s="94"/>
      <c r="I64" s="94"/>
      <c r="J64" s="94"/>
      <c r="K64" s="94"/>
      <c r="L64" s="94"/>
      <c r="M64" s="94"/>
      <c r="N64" s="53"/>
      <c r="Y64" s="54"/>
      <c r="Z64" s="55"/>
      <c r="AA64" s="78"/>
      <c r="AB64" s="78"/>
      <c r="AC64" s="78"/>
      <c r="AD64" s="78"/>
      <c r="AE64" s="78"/>
      <c r="AF64" s="78"/>
      <c r="AG64" s="78"/>
      <c r="AH64" s="78"/>
      <c r="AI64" s="78"/>
      <c r="AJ64" s="79"/>
      <c r="AK64" s="79"/>
      <c r="AL64" s="79"/>
      <c r="AM64" s="79"/>
      <c r="AN64" s="79"/>
      <c r="AO64" s="79"/>
      <c r="AP64" s="79"/>
      <c r="AQ64" s="80"/>
      <c r="AR64" s="56"/>
      <c r="AS64" s="56"/>
      <c r="BB64" s="95"/>
      <c r="BC64" s="95"/>
      <c r="BD64" s="95"/>
      <c r="BE64" s="95"/>
      <c r="BF64" s="95"/>
      <c r="BG64" s="95"/>
      <c r="BH64" s="95"/>
    </row>
    <row r="65" spans="2:60" s="48" customFormat="1" ht="27.75" customHeight="1">
      <c r="B65" s="44"/>
      <c r="C65" s="45"/>
      <c r="D65" s="52"/>
      <c r="E65" s="94"/>
      <c r="F65" s="94"/>
      <c r="G65" s="94"/>
      <c r="H65" s="94"/>
      <c r="I65" s="94"/>
      <c r="J65" s="94"/>
      <c r="K65" s="94"/>
      <c r="L65" s="94"/>
      <c r="M65" s="94"/>
      <c r="N65" s="53"/>
      <c r="Y65" s="54"/>
      <c r="Z65" s="55"/>
      <c r="AA65" s="78"/>
      <c r="AB65" s="78"/>
      <c r="AC65" s="78"/>
      <c r="AD65" s="78"/>
      <c r="AE65" s="78"/>
      <c r="AF65" s="78"/>
      <c r="AG65" s="78"/>
      <c r="AH65" s="78"/>
      <c r="AI65" s="78"/>
      <c r="AJ65" s="79"/>
      <c r="AK65" s="79"/>
      <c r="AL65" s="79"/>
      <c r="AM65" s="79"/>
      <c r="AN65" s="79"/>
      <c r="AO65" s="79"/>
      <c r="AP65" s="79"/>
      <c r="AQ65" s="80"/>
      <c r="AR65" s="56"/>
      <c r="AS65" s="56"/>
      <c r="BB65" s="96"/>
      <c r="BC65" s="96"/>
      <c r="BD65" s="96"/>
      <c r="BE65" s="96"/>
      <c r="BF65" s="96"/>
      <c r="BG65" s="96"/>
      <c r="BH65" s="96"/>
    </row>
    <row r="66" spans="2:45" s="48" customFormat="1" ht="27.75" customHeight="1">
      <c r="B66" s="44"/>
      <c r="C66" s="45"/>
      <c r="D66" s="52"/>
      <c r="E66" s="94"/>
      <c r="F66" s="94"/>
      <c r="G66" s="94"/>
      <c r="H66" s="94"/>
      <c r="I66" s="94"/>
      <c r="J66" s="94"/>
      <c r="K66" s="94"/>
      <c r="L66" s="94"/>
      <c r="M66" s="94"/>
      <c r="N66" s="53"/>
      <c r="Y66" s="54"/>
      <c r="Z66" s="55"/>
      <c r="AA66" s="78"/>
      <c r="AB66" s="78"/>
      <c r="AC66" s="78"/>
      <c r="AD66" s="78"/>
      <c r="AE66" s="78"/>
      <c r="AF66" s="78"/>
      <c r="AG66" s="78"/>
      <c r="AH66" s="78"/>
      <c r="AI66" s="78"/>
      <c r="AJ66" s="79"/>
      <c r="AK66" s="79"/>
      <c r="AL66" s="79"/>
      <c r="AM66" s="79"/>
      <c r="AN66" s="79"/>
      <c r="AO66" s="79"/>
      <c r="AP66" s="79"/>
      <c r="AQ66" s="80"/>
      <c r="AR66" s="56"/>
      <c r="AS66" s="56"/>
    </row>
    <row r="67" spans="2:45" s="48" customFormat="1" ht="27.75" customHeight="1">
      <c r="B67" s="44"/>
      <c r="C67" s="45"/>
      <c r="D67" s="52"/>
      <c r="E67" s="94"/>
      <c r="F67" s="94"/>
      <c r="G67" s="94"/>
      <c r="H67" s="94"/>
      <c r="I67" s="94"/>
      <c r="J67" s="94"/>
      <c r="K67" s="94"/>
      <c r="L67" s="94"/>
      <c r="M67" s="94"/>
      <c r="N67" s="53"/>
      <c r="Y67" s="54"/>
      <c r="Z67" s="55"/>
      <c r="AA67" s="78"/>
      <c r="AB67" s="78"/>
      <c r="AC67" s="78"/>
      <c r="AD67" s="78"/>
      <c r="AE67" s="78"/>
      <c r="AF67" s="78"/>
      <c r="AG67" s="78"/>
      <c r="AH67" s="78"/>
      <c r="AI67" s="78"/>
      <c r="AJ67" s="79"/>
      <c r="AK67" s="79"/>
      <c r="AL67" s="79"/>
      <c r="AM67" s="79"/>
      <c r="AN67" s="79"/>
      <c r="AO67" s="79"/>
      <c r="AP67" s="79"/>
      <c r="AQ67" s="80"/>
      <c r="AR67" s="56"/>
      <c r="AS67" s="56"/>
    </row>
    <row r="68" spans="2:45" s="48" customFormat="1" ht="27.75" customHeight="1">
      <c r="B68" s="44"/>
      <c r="C68" s="45"/>
      <c r="D68" s="52"/>
      <c r="E68" s="94"/>
      <c r="F68" s="94"/>
      <c r="G68" s="94"/>
      <c r="H68" s="94"/>
      <c r="I68" s="94"/>
      <c r="J68" s="94"/>
      <c r="K68" s="94"/>
      <c r="L68" s="94"/>
      <c r="M68" s="94"/>
      <c r="N68" s="53"/>
      <c r="Y68" s="54"/>
      <c r="Z68" s="55"/>
      <c r="AA68" s="78"/>
      <c r="AB68" s="78"/>
      <c r="AC68" s="78"/>
      <c r="AD68" s="78"/>
      <c r="AE68" s="78"/>
      <c r="AF68" s="78"/>
      <c r="AG68" s="78"/>
      <c r="AH68" s="78"/>
      <c r="AI68" s="78"/>
      <c r="AJ68" s="79"/>
      <c r="AK68" s="79"/>
      <c r="AL68" s="79"/>
      <c r="AM68" s="79"/>
      <c r="AN68" s="79"/>
      <c r="AO68" s="79"/>
      <c r="AP68" s="79"/>
      <c r="AQ68" s="80"/>
      <c r="AR68" s="56"/>
      <c r="AS68" s="56"/>
    </row>
    <row r="69" spans="2:45" s="48" customFormat="1" ht="27.75" customHeight="1">
      <c r="B69" s="44"/>
      <c r="C69" s="45"/>
      <c r="D69" s="57"/>
      <c r="E69" s="92"/>
      <c r="F69" s="92"/>
      <c r="G69" s="92"/>
      <c r="H69" s="92"/>
      <c r="I69" s="92"/>
      <c r="J69" s="92"/>
      <c r="K69" s="92"/>
      <c r="L69" s="92"/>
      <c r="M69" s="92"/>
      <c r="N69" s="53"/>
      <c r="Y69" s="54"/>
      <c r="Z69" s="55"/>
      <c r="AA69" s="78"/>
      <c r="AB69" s="78"/>
      <c r="AC69" s="78"/>
      <c r="AD69" s="78"/>
      <c r="AE69" s="78"/>
      <c r="AF69" s="78"/>
      <c r="AG69" s="78"/>
      <c r="AH69" s="78"/>
      <c r="AI69" s="78"/>
      <c r="AJ69" s="79"/>
      <c r="AK69" s="79"/>
      <c r="AL69" s="79"/>
      <c r="AM69" s="79"/>
      <c r="AN69" s="79"/>
      <c r="AO69" s="79"/>
      <c r="AP69" s="79"/>
      <c r="AQ69" s="80"/>
      <c r="AR69" s="56"/>
      <c r="AS69" s="56"/>
    </row>
    <row r="70" spans="2:45" s="48" customFormat="1" ht="27.75" customHeight="1">
      <c r="B70" s="44"/>
      <c r="C70" s="45"/>
      <c r="D70" s="57"/>
      <c r="E70" s="92"/>
      <c r="F70" s="92"/>
      <c r="G70" s="92"/>
      <c r="H70" s="92"/>
      <c r="I70" s="92"/>
      <c r="J70" s="92"/>
      <c r="K70" s="92"/>
      <c r="L70" s="92"/>
      <c r="M70" s="92"/>
      <c r="N70" s="53"/>
      <c r="Y70" s="54"/>
      <c r="Z70" s="55"/>
      <c r="AA70" s="78"/>
      <c r="AB70" s="78"/>
      <c r="AC70" s="78"/>
      <c r="AD70" s="78"/>
      <c r="AE70" s="78"/>
      <c r="AF70" s="78"/>
      <c r="AG70" s="78"/>
      <c r="AH70" s="78"/>
      <c r="AI70" s="78"/>
      <c r="AJ70" s="79"/>
      <c r="AK70" s="79"/>
      <c r="AL70" s="79"/>
      <c r="AM70" s="79"/>
      <c r="AN70" s="79"/>
      <c r="AO70" s="79"/>
      <c r="AP70" s="79"/>
      <c r="AQ70" s="80"/>
      <c r="AR70" s="56"/>
      <c r="AS70" s="56"/>
    </row>
    <row r="71" spans="2:45" s="48" customFormat="1" ht="27.75" customHeight="1" thickBot="1">
      <c r="B71" s="44"/>
      <c r="C71" s="45"/>
      <c r="D71" s="58"/>
      <c r="E71" s="93"/>
      <c r="F71" s="93"/>
      <c r="G71" s="93"/>
      <c r="H71" s="93"/>
      <c r="I71" s="93"/>
      <c r="J71" s="93"/>
      <c r="K71" s="93"/>
      <c r="L71" s="93"/>
      <c r="M71" s="93"/>
      <c r="N71" s="59"/>
      <c r="Y71" s="54"/>
      <c r="Z71" s="55"/>
      <c r="AA71" s="78"/>
      <c r="AB71" s="78"/>
      <c r="AC71" s="78"/>
      <c r="AD71" s="78"/>
      <c r="AE71" s="78"/>
      <c r="AF71" s="78"/>
      <c r="AG71" s="78"/>
      <c r="AH71" s="78"/>
      <c r="AI71" s="78"/>
      <c r="AJ71" s="79"/>
      <c r="AK71" s="79"/>
      <c r="AL71" s="79"/>
      <c r="AM71" s="79"/>
      <c r="AN71" s="79"/>
      <c r="AO71" s="79"/>
      <c r="AP71" s="79"/>
      <c r="AQ71" s="80"/>
      <c r="AR71" s="56"/>
      <c r="AS71" s="56"/>
    </row>
    <row r="72" spans="2:45" s="48" customFormat="1" ht="27.75" customHeight="1">
      <c r="B72" s="44"/>
      <c r="C72" s="45"/>
      <c r="D72" s="44"/>
      <c r="Y72" s="54"/>
      <c r="Z72" s="55"/>
      <c r="AA72" s="78"/>
      <c r="AB72" s="78"/>
      <c r="AC72" s="78"/>
      <c r="AD72" s="78"/>
      <c r="AE72" s="78"/>
      <c r="AF72" s="78"/>
      <c r="AG72" s="78"/>
      <c r="AH72" s="78"/>
      <c r="AI72" s="78"/>
      <c r="AJ72" s="79"/>
      <c r="AK72" s="79"/>
      <c r="AL72" s="79"/>
      <c r="AM72" s="79"/>
      <c r="AN72" s="79"/>
      <c r="AO72" s="79"/>
      <c r="AP72" s="79"/>
      <c r="AQ72" s="80"/>
      <c r="AR72" s="56"/>
      <c r="AS72" s="56"/>
    </row>
    <row r="73" spans="2:45" s="48" customFormat="1" ht="27.75" customHeight="1">
      <c r="B73" s="44"/>
      <c r="C73" s="45"/>
      <c r="D73" s="44"/>
      <c r="Y73" s="54"/>
      <c r="Z73" s="55"/>
      <c r="AA73" s="82"/>
      <c r="AB73" s="83"/>
      <c r="AC73" s="83"/>
      <c r="AD73" s="83"/>
      <c r="AE73" s="83"/>
      <c r="AF73" s="83"/>
      <c r="AG73" s="83"/>
      <c r="AH73" s="83"/>
      <c r="AI73" s="84"/>
      <c r="AJ73" s="79"/>
      <c r="AK73" s="79"/>
      <c r="AL73" s="79"/>
      <c r="AM73" s="79"/>
      <c r="AN73" s="79"/>
      <c r="AO73" s="79"/>
      <c r="AP73" s="79"/>
      <c r="AQ73" s="80"/>
      <c r="AR73" s="56"/>
      <c r="AS73" s="56"/>
    </row>
    <row r="74" spans="2:45" s="48" customFormat="1" ht="27.75" customHeight="1">
      <c r="B74" s="44"/>
      <c r="C74" s="45"/>
      <c r="D74" s="44"/>
      <c r="Y74" s="54"/>
      <c r="Z74" s="55"/>
      <c r="AA74" s="78"/>
      <c r="AB74" s="78"/>
      <c r="AC74" s="78"/>
      <c r="AD74" s="78"/>
      <c r="AE74" s="78"/>
      <c r="AF74" s="78"/>
      <c r="AG74" s="78"/>
      <c r="AH74" s="78"/>
      <c r="AI74" s="78"/>
      <c r="AJ74" s="79"/>
      <c r="AK74" s="79"/>
      <c r="AL74" s="79"/>
      <c r="AM74" s="79"/>
      <c r="AN74" s="79"/>
      <c r="AO74" s="79"/>
      <c r="AP74" s="79"/>
      <c r="AQ74" s="80"/>
      <c r="AR74" s="56"/>
      <c r="AS74" s="56"/>
    </row>
    <row r="75" spans="2:45" s="48" customFormat="1" ht="27.75" customHeight="1">
      <c r="B75" s="44"/>
      <c r="C75" s="45"/>
      <c r="D75" s="44"/>
      <c r="Y75" s="54"/>
      <c r="Z75" s="55"/>
      <c r="AA75" s="78"/>
      <c r="AB75" s="78"/>
      <c r="AC75" s="78"/>
      <c r="AD75" s="78"/>
      <c r="AE75" s="78"/>
      <c r="AF75" s="78"/>
      <c r="AG75" s="78"/>
      <c r="AH75" s="78"/>
      <c r="AI75" s="78"/>
      <c r="AJ75" s="79"/>
      <c r="AK75" s="79"/>
      <c r="AL75" s="79"/>
      <c r="AM75" s="79"/>
      <c r="AN75" s="79"/>
      <c r="AO75" s="79"/>
      <c r="AP75" s="79"/>
      <c r="AQ75" s="80"/>
      <c r="AR75" s="56"/>
      <c r="AS75" s="56"/>
    </row>
    <row r="76" spans="2:45" s="48" customFormat="1" ht="27.75" customHeight="1">
      <c r="B76" s="44"/>
      <c r="C76" s="45"/>
      <c r="D76" s="44"/>
      <c r="L76" s="81"/>
      <c r="M76" s="81"/>
      <c r="N76" s="81"/>
      <c r="O76" s="81"/>
      <c r="Y76" s="54"/>
      <c r="Z76" s="55"/>
      <c r="AA76" s="82"/>
      <c r="AB76" s="83"/>
      <c r="AC76" s="83"/>
      <c r="AD76" s="83"/>
      <c r="AE76" s="83"/>
      <c r="AF76" s="83"/>
      <c r="AG76" s="83"/>
      <c r="AH76" s="83"/>
      <c r="AI76" s="84"/>
      <c r="AJ76" s="85"/>
      <c r="AK76" s="86"/>
      <c r="AL76" s="86"/>
      <c r="AM76" s="86"/>
      <c r="AN76" s="86"/>
      <c r="AO76" s="86"/>
      <c r="AP76" s="86"/>
      <c r="AQ76" s="87"/>
      <c r="AR76" s="56"/>
      <c r="AS76" s="56"/>
    </row>
    <row r="77" spans="2:45" s="48" customFormat="1" ht="27.75" customHeight="1">
      <c r="B77" s="44"/>
      <c r="C77" s="45"/>
      <c r="D77" s="44"/>
      <c r="K77" s="89"/>
      <c r="L77" s="89"/>
      <c r="M77" s="89"/>
      <c r="N77" s="89"/>
      <c r="Y77" s="54"/>
      <c r="Z77" s="55"/>
      <c r="AA77" s="90"/>
      <c r="AB77" s="91"/>
      <c r="AC77" s="91"/>
      <c r="AD77" s="91"/>
      <c r="AE77" s="91"/>
      <c r="AF77" s="91"/>
      <c r="AG77" s="91"/>
      <c r="AH77" s="60"/>
      <c r="AI77" s="61"/>
      <c r="AJ77" s="85"/>
      <c r="AK77" s="86"/>
      <c r="AL77" s="86"/>
      <c r="AM77" s="86"/>
      <c r="AN77" s="86"/>
      <c r="AO77" s="86"/>
      <c r="AP77" s="86"/>
      <c r="AQ77" s="87"/>
      <c r="AR77" s="56"/>
      <c r="AS77" s="56"/>
    </row>
    <row r="78" spans="2:45" s="48" customFormat="1" ht="27.75" customHeight="1">
      <c r="B78" s="44"/>
      <c r="C78" s="69"/>
      <c r="D78" s="69"/>
      <c r="K78" s="89"/>
      <c r="L78" s="89"/>
      <c r="M78" s="89"/>
      <c r="N78" s="89"/>
      <c r="Y78" s="70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2"/>
      <c r="AK78" s="72"/>
      <c r="AL78" s="72"/>
      <c r="AM78" s="72"/>
      <c r="AN78" s="72"/>
      <c r="AO78" s="72"/>
      <c r="AP78" s="72"/>
      <c r="AQ78" s="73"/>
      <c r="AR78" s="62"/>
      <c r="AS78" s="56"/>
    </row>
    <row r="79" spans="2:45" s="48" customFormat="1" ht="27.75" customHeight="1" thickBot="1">
      <c r="B79" s="44"/>
      <c r="C79" s="45"/>
      <c r="D79" s="44"/>
      <c r="K79" s="89"/>
      <c r="L79" s="89"/>
      <c r="M79" s="89"/>
      <c r="N79" s="89"/>
      <c r="Y79" s="74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6"/>
      <c r="AK79" s="76"/>
      <c r="AL79" s="76"/>
      <c r="AM79" s="76"/>
      <c r="AN79" s="76"/>
      <c r="AO79" s="76"/>
      <c r="AP79" s="76"/>
      <c r="AQ79" s="77"/>
      <c r="AR79" s="62"/>
      <c r="AS79" s="56"/>
    </row>
    <row r="80" spans="1:61" s="63" customFormat="1" ht="21">
      <c r="A80" s="48"/>
      <c r="B80" s="42"/>
      <c r="C80" s="43"/>
      <c r="D80" s="42"/>
      <c r="E80" s="1"/>
      <c r="F80" s="1"/>
      <c r="G80" s="1"/>
      <c r="H80" s="1"/>
      <c r="I80" s="1"/>
      <c r="J80" s="1"/>
      <c r="K80" s="89"/>
      <c r="L80" s="89"/>
      <c r="M80" s="89"/>
      <c r="N80" s="8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s="63" customFormat="1" ht="15">
      <c r="A81" s="1"/>
      <c r="B81" s="42"/>
      <c r="C81" s="43"/>
      <c r="D81" s="42"/>
      <c r="E81" s="1"/>
      <c r="F81" s="1"/>
      <c r="G81" s="1"/>
      <c r="H81" s="1"/>
      <c r="I81" s="1"/>
      <c r="J81" s="1"/>
      <c r="K81" s="89"/>
      <c r="L81" s="89"/>
      <c r="M81" s="89"/>
      <c r="N81" s="8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s="65" customFormat="1" ht="26.25" customHeight="1">
      <c r="A82" s="1"/>
      <c r="B82" s="64"/>
      <c r="C82" s="69"/>
      <c r="D82" s="69"/>
      <c r="J82" s="66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66"/>
      <c r="BI82" s="67"/>
    </row>
    <row r="83" spans="1:61" s="63" customFormat="1" ht="23.25">
      <c r="A83" s="64"/>
      <c r="B83" s="42"/>
      <c r="C83" s="43"/>
      <c r="D83" s="4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</sheetData>
  <sheetProtection/>
  <mergeCells count="85">
    <mergeCell ref="A1:BJ1"/>
    <mergeCell ref="A40:H40"/>
    <mergeCell ref="E52:M52"/>
    <mergeCell ref="AA52:AI52"/>
    <mergeCell ref="AJ52:AQ52"/>
    <mergeCell ref="E53:M53"/>
    <mergeCell ref="AA53:AI53"/>
    <mergeCell ref="AJ53:AQ53"/>
    <mergeCell ref="E54:M54"/>
    <mergeCell ref="AA54:AI54"/>
    <mergeCell ref="AJ54:AQ54"/>
    <mergeCell ref="E55:M55"/>
    <mergeCell ref="AA55:AI55"/>
    <mergeCell ref="AJ55:AQ55"/>
    <mergeCell ref="E56:M56"/>
    <mergeCell ref="AA56:AI56"/>
    <mergeCell ref="AJ56:AQ56"/>
    <mergeCell ref="E57:M57"/>
    <mergeCell ref="AA57:AI57"/>
    <mergeCell ref="AJ57:AQ57"/>
    <mergeCell ref="E58:M58"/>
    <mergeCell ref="AA58:AI58"/>
    <mergeCell ref="AJ58:AQ58"/>
    <mergeCell ref="E59:M59"/>
    <mergeCell ref="AA59:AI59"/>
    <mergeCell ref="AJ59:AQ59"/>
    <mergeCell ref="E60:M60"/>
    <mergeCell ref="AA60:AI60"/>
    <mergeCell ref="AJ60:AQ60"/>
    <mergeCell ref="E61:M61"/>
    <mergeCell ref="AA61:AI61"/>
    <mergeCell ref="AJ61:AQ61"/>
    <mergeCell ref="E62:M62"/>
    <mergeCell ref="AA62:AI62"/>
    <mergeCell ref="AJ62:AQ62"/>
    <mergeCell ref="E63:M63"/>
    <mergeCell ref="AA63:AI63"/>
    <mergeCell ref="AJ63:AQ63"/>
    <mergeCell ref="E64:M64"/>
    <mergeCell ref="AA64:AI64"/>
    <mergeCell ref="AJ64:AQ64"/>
    <mergeCell ref="BB64:BH64"/>
    <mergeCell ref="E65:M65"/>
    <mergeCell ref="AA65:AI65"/>
    <mergeCell ref="AJ65:AQ65"/>
    <mergeCell ref="BB65:BH65"/>
    <mergeCell ref="E66:M66"/>
    <mergeCell ref="AA66:AI66"/>
    <mergeCell ref="AJ66:AQ66"/>
    <mergeCell ref="E67:M67"/>
    <mergeCell ref="AA67:AI67"/>
    <mergeCell ref="AJ67:AQ67"/>
    <mergeCell ref="E68:M68"/>
    <mergeCell ref="AA68:AI68"/>
    <mergeCell ref="AJ68:AQ68"/>
    <mergeCell ref="E69:M69"/>
    <mergeCell ref="AA69:AI69"/>
    <mergeCell ref="AJ69:AQ69"/>
    <mergeCell ref="AJ74:AQ74"/>
    <mergeCell ref="E70:M70"/>
    <mergeCell ref="AA70:AI70"/>
    <mergeCell ref="AJ70:AQ70"/>
    <mergeCell ref="E71:M71"/>
    <mergeCell ref="AA71:AI71"/>
    <mergeCell ref="AJ71:AQ71"/>
    <mergeCell ref="C82:D82"/>
    <mergeCell ref="K82:BG82"/>
    <mergeCell ref="K77:N81"/>
    <mergeCell ref="AA77:AG77"/>
    <mergeCell ref="AJ77:AQ77"/>
    <mergeCell ref="AA72:AI72"/>
    <mergeCell ref="AJ72:AQ72"/>
    <mergeCell ref="AA73:AI73"/>
    <mergeCell ref="AJ73:AQ73"/>
    <mergeCell ref="AA74:AI74"/>
    <mergeCell ref="C78:D78"/>
    <mergeCell ref="Y78:AI78"/>
    <mergeCell ref="AJ78:AQ78"/>
    <mergeCell ref="Y79:AI79"/>
    <mergeCell ref="AJ79:AQ79"/>
    <mergeCell ref="AA75:AI75"/>
    <mergeCell ref="AJ75:AQ75"/>
    <mergeCell ref="L76:O76"/>
    <mergeCell ref="AA76:AI76"/>
    <mergeCell ref="AJ76:AQ76"/>
  </mergeCells>
  <printOptions/>
  <pageMargins left="0.75" right="0.75" top="0.748031496062992" bottom="0.498031496" header="0.31496062992126" footer="0.31496062992126"/>
  <pageSetup fitToHeight="3" horizontalDpi="600" verticalDpi="600" orientation="landscape" paperSize="5" scale="25" r:id="rId1"/>
  <headerFooter>
    <oddFooter>&amp;RPRINCIPAL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PC. KVS</cp:lastModifiedBy>
  <cp:lastPrinted>2022-09-17T04:29:13Z</cp:lastPrinted>
  <dcterms:created xsi:type="dcterms:W3CDTF">2022-04-20T06:29:18Z</dcterms:created>
  <dcterms:modified xsi:type="dcterms:W3CDTF">2023-06-19T06:37:19Z</dcterms:modified>
  <cp:category/>
  <cp:version/>
  <cp:contentType/>
  <cp:contentStatus/>
</cp:coreProperties>
</file>